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7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6830" windowHeight="11565"/>
  </bookViews>
  <sheets>
    <sheet name="Лист1" sheetId="1" r:id="rId1"/>
  </sheets>
  <definedNames>
    <definedName name="Z_11876AC0_7BE1_4FE1_BDCA_B7DBC1EF1495_.wvu.Cols" localSheetId="0" hidden="1">Лист1!$M:$N</definedName>
    <definedName name="Z_28FEF256_629D_43F7_A0A1_0CBCF855AE5E_.wvu.Rows" localSheetId="0" hidden="1">Лист1!$50:$50</definedName>
    <definedName name="Z_4081D104_7DCC_44D6_A865_F26230364378_.wvu.Rows" localSheetId="0" hidden="1">Лист1!$50:$50</definedName>
    <definedName name="Z_684A62B2_D1AF_430D_BEBD_2CE67FCE4F3D_.wvu.Rows" localSheetId="0" hidden="1">Лист1!$50:$50</definedName>
    <definedName name="Z_E7F8FF50_8A1A_421B_914E_F1717E9F80BA_.wvu.Rows" localSheetId="0" hidden="1">Лист1!$50:$50</definedName>
  </definedNames>
  <calcPr calcId="145621"/>
  <customWorkbookViews>
    <customWorkbookView name="ASFR - Личное представление" guid="{11876AC0-7BE1-4FE1-BDCA-B7DBC1EF1495}" mergeInterval="0" personalView="1" maximized="1" windowWidth="1276" windowHeight="728" activeSheetId="1"/>
    <customWorkbookView name="Пользователь Windows - Личное представление" guid="{684A62B2-D1AF-430D-BEBD-2CE67FCE4F3D}" mergeInterval="0" personalView="1" maximized="1" windowWidth="1729" windowHeight="798" activeSheetId="1"/>
    <customWorkbookView name="фу - Личное представление" guid="{E7F8FF50-8A1A-421B-914E-F1717E9F80BA}" mergeInterval="0" personalView="1" maximized="1" windowWidth="1596" windowHeight="635" activeSheetId="1"/>
    <customWorkbookView name="Нач отдела доходов - Личное представление" guid="{4081D104-7DCC-44D6-A865-F26230364378}" mergeInterval="0" personalView="1" maximized="1" windowWidth="1596" windowHeight="565" activeSheetId="1"/>
    <customWorkbookView name="BUD - Личное представление" guid="{28FEF256-629D-43F7-A0A1-0CBCF855AE5E}" mergeInterval="0" personalView="1" maximized="1" windowWidth="1276" windowHeight="750" activeSheetId="1" showComments="commIndAndComment"/>
  </customWorkbookViews>
</workbook>
</file>

<file path=xl/calcChain.xml><?xml version="1.0" encoding="utf-8"?>
<calcChain xmlns="http://schemas.openxmlformats.org/spreadsheetml/2006/main">
  <c r="C11" i="1" l="1"/>
  <c r="C39" i="1"/>
  <c r="C43" i="1"/>
  <c r="D48" i="1"/>
  <c r="E48" i="1"/>
  <c r="F48" i="1"/>
  <c r="G48" i="1"/>
  <c r="H48" i="1"/>
  <c r="I48" i="1"/>
  <c r="J48" i="1"/>
  <c r="K48" i="1"/>
  <c r="L48" i="1"/>
  <c r="C48" i="1"/>
  <c r="L11" i="1" l="1"/>
  <c r="L39" i="1"/>
  <c r="L43" i="1"/>
  <c r="L28" i="1"/>
  <c r="L23" i="1" l="1"/>
  <c r="L35" i="1"/>
  <c r="L31" i="1"/>
  <c r="L49" i="1" l="1"/>
  <c r="D35" i="1"/>
  <c r="E35" i="1"/>
  <c r="F35" i="1"/>
  <c r="G35" i="1"/>
  <c r="H35" i="1"/>
  <c r="I35" i="1"/>
  <c r="J35" i="1"/>
  <c r="K35" i="1"/>
  <c r="C35" i="1"/>
  <c r="D39" i="1"/>
  <c r="E39" i="1"/>
  <c r="F39" i="1"/>
  <c r="G39" i="1"/>
  <c r="H39" i="1"/>
  <c r="I39" i="1"/>
  <c r="J39" i="1"/>
  <c r="K39" i="1"/>
  <c r="D43" i="1"/>
  <c r="E43" i="1"/>
  <c r="F43" i="1"/>
  <c r="G43" i="1"/>
  <c r="H43" i="1"/>
  <c r="I43" i="1"/>
  <c r="J43" i="1"/>
  <c r="K43" i="1"/>
  <c r="D28" i="1"/>
  <c r="E28" i="1"/>
  <c r="F28" i="1"/>
  <c r="G28" i="1"/>
  <c r="H28" i="1"/>
  <c r="I28" i="1"/>
  <c r="J28" i="1"/>
  <c r="K28" i="1"/>
  <c r="C28" i="1"/>
  <c r="D31" i="1"/>
  <c r="E31" i="1"/>
  <c r="F31" i="1"/>
  <c r="G31" i="1"/>
  <c r="H31" i="1"/>
  <c r="I31" i="1"/>
  <c r="J31" i="1"/>
  <c r="K31" i="1"/>
  <c r="C31" i="1"/>
  <c r="D23" i="1"/>
  <c r="E23" i="1"/>
  <c r="F23" i="1"/>
  <c r="G23" i="1"/>
  <c r="H23" i="1"/>
  <c r="I23" i="1"/>
  <c r="J23" i="1"/>
  <c r="K23" i="1"/>
  <c r="C23" i="1"/>
  <c r="D11" i="1"/>
  <c r="E11" i="1"/>
  <c r="F11" i="1"/>
  <c r="G11" i="1"/>
  <c r="H11" i="1"/>
  <c r="I11" i="1"/>
  <c r="J11" i="1"/>
  <c r="K11" i="1"/>
  <c r="C49" i="1" l="1"/>
  <c r="H49" i="1"/>
  <c r="I49" i="1"/>
  <c r="F49" i="1"/>
  <c r="E49" i="1"/>
  <c r="G49" i="1"/>
  <c r="K49" i="1"/>
  <c r="D49" i="1"/>
  <c r="J49" i="1"/>
  <c r="K50" i="1"/>
  <c r="C50" i="1"/>
  <c r="I50" i="1"/>
  <c r="H50" i="1"/>
  <c r="J50" i="1"/>
  <c r="G50" i="1"/>
  <c r="F50" i="1"/>
  <c r="D50" i="1"/>
  <c r="E50" i="1"/>
  <c r="C53" i="1" l="1"/>
  <c r="M49" i="1"/>
  <c r="M50" i="1"/>
  <c r="C52" i="1" l="1"/>
  <c r="L52" i="1"/>
  <c r="K52" i="1"/>
  <c r="G52" i="1"/>
  <c r="J52" i="1"/>
  <c r="E52" i="1"/>
  <c r="F52" i="1"/>
  <c r="D52" i="1"/>
  <c r="I52" i="1"/>
  <c r="H52" i="1"/>
  <c r="M52" i="1" l="1"/>
  <c r="C54" i="1" l="1"/>
  <c r="C56" i="1" s="1"/>
  <c r="D57" i="1" s="1"/>
  <c r="C57" i="1" l="1"/>
  <c r="D58" i="1" s="1"/>
</calcChain>
</file>

<file path=xl/sharedStrings.xml><?xml version="1.0" encoding="utf-8"?>
<sst xmlns="http://schemas.openxmlformats.org/spreadsheetml/2006/main" count="132" uniqueCount="91">
  <si>
    <t>Наименование показателя</t>
  </si>
  <si>
    <t>Оценка, в баллах</t>
  </si>
  <si>
    <t>Коэффициент сложности управления финансами</t>
  </si>
  <si>
    <t>Количество изменений, внесенных в сводную бюджетную роспись местного бюджета</t>
  </si>
  <si>
    <t>Доля суммы изменений в сводную бюджетную роспись местного бюджета</t>
  </si>
  <si>
    <t>Качество планирования расходов на предоставление субсидий на иные цели</t>
  </si>
  <si>
    <t>Доля неисполненных на конец отчетного финансового года бюджетных ассигнований</t>
  </si>
  <si>
    <t>Равномерность расходов</t>
  </si>
  <si>
    <t>Эффективность управления просроченной кредиторской задолженностью</t>
  </si>
  <si>
    <t>Эффективность управления дебиторской задолженностью по расчетам с дебиторами по расходам</t>
  </si>
  <si>
    <t>Результативность использования субсидий из федерального и областного бюджетов в отчетном финансовом году</t>
  </si>
  <si>
    <t>Уровень исполнения расходов главного распорядителя бюджетных средств, источником финансового обеспечения которых являются межбюджетные трансферты из федерального и областного бюджетов</t>
  </si>
  <si>
    <t>Нарушение правил, условий предоставления бюджетных инвестиций, субсидий</t>
  </si>
  <si>
    <t>Нецелевое использование бюджетных средств</t>
  </si>
  <si>
    <t>Качество управления объектами незавершенного строительства</t>
  </si>
  <si>
    <t>Иски о возмещении ущерба (в денежном выражении)</t>
  </si>
  <si>
    <t>Отклонение кассового исполнения по налоговым и неналоговым доходам (по состоянию на 31 декабря отчетного года) от показателей прогноза кассовых поступлений по налоговым и неналоговым доходам (по состоянию на 1 января отчетного года) местного бюджета</t>
  </si>
  <si>
    <t>Эффективность управления просроченной дебиторской задолженностью по расчетам с дебиторами по доходам</t>
  </si>
  <si>
    <t>Объем невыясненных поступлений, зачисленных в местный бюджет и не уточненных главным администратором доходов местного бюджета, по состоянию на 31 декабря отчетного финансового года</t>
  </si>
  <si>
    <t>Нарушение срока представления годовой сводной бюджетной и годовой сводной бухгалтерской отчетности бюджетных и автономных учреждений</t>
  </si>
  <si>
    <t>Наличие решения руководителя  главного администратора средств местного бюджета об организации внутреннего финансового аудита</t>
  </si>
  <si>
    <t>Оценка финансовой дисциплины</t>
  </si>
  <si>
    <t>Качество планирования закупок</t>
  </si>
  <si>
    <t>Соблюдение действующего законодательства в сфере муниципальных закупок</t>
  </si>
  <si>
    <t>Нарушения при управлении и распоряжении муниципальной собственностью</t>
  </si>
  <si>
    <t>Качество управления недвижимым имуществом, переданным в аренду</t>
  </si>
  <si>
    <t>Размещение информации на официальном сайте Российской Федерации www.bus.gov.ru</t>
  </si>
  <si>
    <t>Выполнение показателей результативности, установленных муниципальными программами</t>
  </si>
  <si>
    <t>Своевременность утверждения муниципальных заданий на оказание муниципальных услуг</t>
  </si>
  <si>
    <t>ОБЩИЙ БАЛЛ</t>
  </si>
  <si>
    <t>1.     Качество бюджетного планирования</t>
  </si>
  <si>
    <t>2.     Качество управления расходами бюджета</t>
  </si>
  <si>
    <t>3.     Качество управление доходами</t>
  </si>
  <si>
    <t>4.     Качество ведения учета и составления бюджетной отчетности</t>
  </si>
  <si>
    <t>5.     Качество организации и осуществления внутреннего финансового аудита и внешнего контроля</t>
  </si>
  <si>
    <t>6.     Качество осуществления закупок товаров, работ, услуг для обеспечения муниципальных нужд</t>
  </si>
  <si>
    <t>7.     Качество управления активами</t>
  </si>
  <si>
    <t>8.     Оценка деятельности по осуществлению функций и полномочий учредителя</t>
  </si>
  <si>
    <r>
      <t>Р</t>
    </r>
    <r>
      <rPr>
        <vertAlign val="subscript"/>
        <sz val="8"/>
        <color theme="1"/>
        <rFont val="Times New Roman"/>
        <family val="1"/>
        <charset val="204"/>
      </rPr>
      <t>1.1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</si>
  <si>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1.2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</si>
  <si>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1.3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</si>
  <si>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2.1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</si>
  <si>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2.2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</si>
  <si>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2.3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</si>
  <si>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2.4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</si>
  <si>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2.5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</si>
  <si>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2.6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</si>
  <si>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2.7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</si>
  <si>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2.8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</si>
  <si>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2.9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</si>
  <si>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2.10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</si>
  <si>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3.1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</si>
  <si>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3.2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</si>
  <si>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3.3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</si>
  <si>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4.1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</si>
  <si>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5.1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</si>
  <si>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5.2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</si>
  <si>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6.1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</si>
  <si>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6.2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</si>
  <si>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7.1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</si>
  <si>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7.2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</si>
  <si>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8.1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</si>
  <si>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8.2</t>
    </r>
  </si>
  <si>
    <r>
      <t>Р</t>
    </r>
    <r>
      <rPr>
        <vertAlign val="subscript"/>
        <sz val="8"/>
        <color theme="1"/>
        <rFont val="Times New Roman"/>
        <family val="1"/>
        <charset val="204"/>
      </rPr>
      <t>8.3</t>
    </r>
  </si>
  <si>
    <t>№ п/п</t>
  </si>
  <si>
    <t>итого</t>
  </si>
  <si>
    <t>АКМО</t>
  </si>
  <si>
    <t>СНД</t>
  </si>
  <si>
    <t>КУМИ</t>
  </si>
  <si>
    <t>ФУ</t>
  </si>
  <si>
    <t>УСЗН</t>
  </si>
  <si>
    <t>УО</t>
  </si>
  <si>
    <t>УКМПИСТ</t>
  </si>
  <si>
    <t>ТУ</t>
  </si>
  <si>
    <t>УЖС</t>
  </si>
  <si>
    <t>без коэффициента</t>
  </si>
  <si>
    <t>высокий рейтинг</t>
  </si>
  <si>
    <t>средний рейтинг</t>
  </si>
  <si>
    <t>низкий рейтинг</t>
  </si>
  <si>
    <t>среднеарифметическое</t>
  </si>
  <si>
    <t>среднеквадратическое</t>
  </si>
  <si>
    <t>отклонение от среднеарефметической</t>
  </si>
  <si>
    <t>КСО</t>
  </si>
  <si>
    <t>Краснова</t>
  </si>
  <si>
    <t>Ответственный отдел</t>
  </si>
  <si>
    <t>БО</t>
  </si>
  <si>
    <t>Леонтьева</t>
  </si>
  <si>
    <t>ОБУиО</t>
  </si>
  <si>
    <t>ОД</t>
  </si>
  <si>
    <t>Баштанова</t>
  </si>
  <si>
    <t>Сводная таблица по результатам анализа мониторинга качества финансового менеджмента осуществляемого главными администраторами средств бюджета Крапивинского муниципального округа 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</si>
</sst>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0" x14ac:knownFonts="1">
    <font>
      <sz val="8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vertAlign val="subscript"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8"/>
      <color rgb="FFFF0000"/>
      <name val="Times New Roman"/>
      <family val="1"/>
      <charset val="204"/>
    </font>
    <font>
      <b/>
      <sz val="8"/>
      <color rgb="FF7030A0"/>
      <name val="Times New Roman"/>
      <family val="1"/>
      <charset val="204"/>
    </font>
    <font>
      <b/>
      <sz val="7"/>
      <color rgb="FF7030A0"/>
      <name val="Times New Roman"/>
      <family val="1"/>
      <charset val="204"/>
    </font>
    <font>
      <b/>
      <sz val="7"/>
      <color rgb="FFFF0000"/>
      <name val="Times New Roman"/>
      <family val="1"/>
      <charset val="204"/>
    </font>
    <font>
      <b/>
      <sz val="7"/>
      <color rgb="FF00B050"/>
      <name val="Times New Roman"/>
      <family val="1"/>
      <charset val="204"/>
    </font>
    <font>
      <b/>
      <sz val="8"/>
      <color rgb="FF00B050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right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14" fillId="0" borderId="5" xfId="0" applyNumberFormat="1" applyFont="1" applyFill="1" applyBorder="1" applyAlignment="1">
      <alignment horizontal="center" vertical="center" wrapText="1"/>
    </xf>
    <xf numFmtId="2" fontId="18" fillId="0" borderId="5" xfId="0" applyNumberFormat="1" applyFont="1" applyFill="1" applyBorder="1" applyAlignment="1">
      <alignment horizontal="center" vertical="center" wrapText="1"/>
    </xf>
    <xf numFmtId="2" fontId="13" fillId="0" borderId="5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/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0" xfId="0" applyFill="1" applyBorder="1"/>
    <xf numFmtId="164" fontId="4" fillId="0" borderId="4" xfId="0" applyNumberFormat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 wrapText="1"/>
    </xf>
    <xf numFmtId="165" fontId="4" fillId="0" borderId="8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2" fillId="0" borderId="5" xfId="0" applyFont="1" applyFill="1" applyBorder="1" applyAlignment="1">
      <alignment horizontal="justify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2" fontId="11" fillId="0" borderId="0" xfId="0" applyNumberFormat="1" applyFont="1" applyFill="1" applyAlignment="1">
      <alignment horizontal="center"/>
    </xf>
    <xf numFmtId="0" fontId="12" fillId="0" borderId="0" xfId="0" applyFon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2" fontId="1" fillId="0" borderId="0" xfId="0" applyNumberFormat="1" applyFont="1" applyFill="1"/>
    <xf numFmtId="2" fontId="16" fillId="0" borderId="0" xfId="0" applyNumberFormat="1" applyFont="1" applyFill="1"/>
    <xf numFmtId="0" fontId="16" fillId="0" borderId="0" xfId="0" applyFont="1" applyFill="1"/>
    <xf numFmtId="2" fontId="15" fillId="0" borderId="0" xfId="0" applyNumberFormat="1" applyFont="1" applyFill="1"/>
    <xf numFmtId="0" fontId="17" fillId="0" borderId="0" xfId="0" applyFont="1" applyFill="1"/>
    <xf numFmtId="2" fontId="17" fillId="0" borderId="0" xfId="0" applyNumberFormat="1" applyFont="1" applyFill="1"/>
    <xf numFmtId="0" fontId="7" fillId="0" borderId="0" xfId="0" applyFont="1" applyFill="1"/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left" vertical="center" wrapText="1" indent="1"/>
    </xf>
    <xf numFmtId="0" fontId="8" fillId="0" borderId="0" xfId="0" applyFont="1" applyFill="1"/>
    <xf numFmtId="0" fontId="6" fillId="0" borderId="0" xfId="0" applyFont="1" applyFill="1" applyAlignment="1">
      <alignment horizontal="left" vertical="center"/>
    </xf>
    <xf numFmtId="0" fontId="2" fillId="0" borderId="4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right" vertical="center" wrapText="1"/>
    </xf>
    <xf numFmtId="0" fontId="10" fillId="0" borderId="4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51" Type="http://schemas.openxmlformats.org/officeDocument/2006/relationships/revisionLog" Target="revisionLog1.xml"/><Relationship Id="rId72" Type="http://schemas.openxmlformats.org/officeDocument/2006/relationships/revisionLog" Target="revisionLog22.xml"/><Relationship Id="rId80" Type="http://schemas.openxmlformats.org/officeDocument/2006/relationships/revisionLog" Target="revisionLog30.xml"/><Relationship Id="rId55" Type="http://schemas.openxmlformats.org/officeDocument/2006/relationships/revisionLog" Target="revisionLog5.xml"/><Relationship Id="rId63" Type="http://schemas.openxmlformats.org/officeDocument/2006/relationships/revisionLog" Target="revisionLog13.xml"/><Relationship Id="rId68" Type="http://schemas.openxmlformats.org/officeDocument/2006/relationships/revisionLog" Target="revisionLog18.xml"/><Relationship Id="rId76" Type="http://schemas.openxmlformats.org/officeDocument/2006/relationships/revisionLog" Target="revisionLog26.xml"/><Relationship Id="rId59" Type="http://schemas.openxmlformats.org/officeDocument/2006/relationships/revisionLog" Target="revisionLog9.xml"/><Relationship Id="rId67" Type="http://schemas.openxmlformats.org/officeDocument/2006/relationships/revisionLog" Target="revisionLog17.xml"/><Relationship Id="rId71" Type="http://schemas.openxmlformats.org/officeDocument/2006/relationships/revisionLog" Target="revisionLog21.xml"/><Relationship Id="rId54" Type="http://schemas.openxmlformats.org/officeDocument/2006/relationships/revisionLog" Target="revisionLog4.xml"/><Relationship Id="rId62" Type="http://schemas.openxmlformats.org/officeDocument/2006/relationships/revisionLog" Target="revisionLog12.xml"/><Relationship Id="rId70" Type="http://schemas.openxmlformats.org/officeDocument/2006/relationships/revisionLog" Target="revisionLog20.xml"/><Relationship Id="rId75" Type="http://schemas.openxmlformats.org/officeDocument/2006/relationships/revisionLog" Target="revisionLog25.xml"/><Relationship Id="rId53" Type="http://schemas.openxmlformats.org/officeDocument/2006/relationships/revisionLog" Target="revisionLog3.xml"/><Relationship Id="rId58" Type="http://schemas.openxmlformats.org/officeDocument/2006/relationships/revisionLog" Target="revisionLog8.xml"/><Relationship Id="rId66" Type="http://schemas.openxmlformats.org/officeDocument/2006/relationships/revisionLog" Target="revisionLog16.xml"/><Relationship Id="rId74" Type="http://schemas.openxmlformats.org/officeDocument/2006/relationships/revisionLog" Target="revisionLog24.xml"/><Relationship Id="rId79" Type="http://schemas.openxmlformats.org/officeDocument/2006/relationships/revisionLog" Target="revisionLog29.xml"/><Relationship Id="rId57" Type="http://schemas.openxmlformats.org/officeDocument/2006/relationships/revisionLog" Target="revisionLog7.xml"/><Relationship Id="rId61" Type="http://schemas.openxmlformats.org/officeDocument/2006/relationships/revisionLog" Target="revisionLog11.xml"/><Relationship Id="rId82" Type="http://schemas.openxmlformats.org/officeDocument/2006/relationships/revisionLog" Target="revisionLog32.xml"/><Relationship Id="rId52" Type="http://schemas.openxmlformats.org/officeDocument/2006/relationships/revisionLog" Target="revisionLog2.xml"/><Relationship Id="rId60" Type="http://schemas.openxmlformats.org/officeDocument/2006/relationships/revisionLog" Target="revisionLog10.xml"/><Relationship Id="rId65" Type="http://schemas.openxmlformats.org/officeDocument/2006/relationships/revisionLog" Target="revisionLog15.xml"/><Relationship Id="rId73" Type="http://schemas.openxmlformats.org/officeDocument/2006/relationships/revisionLog" Target="revisionLog23.xml"/><Relationship Id="rId78" Type="http://schemas.openxmlformats.org/officeDocument/2006/relationships/revisionLog" Target="revisionLog28.xml"/><Relationship Id="rId81" Type="http://schemas.openxmlformats.org/officeDocument/2006/relationships/revisionLog" Target="revisionLog31.xml"/><Relationship Id="rId56" Type="http://schemas.openxmlformats.org/officeDocument/2006/relationships/revisionLog" Target="revisionLog6.xml"/><Relationship Id="rId64" Type="http://schemas.openxmlformats.org/officeDocument/2006/relationships/revisionLog" Target="revisionLog14.xml"/><Relationship Id="rId69" Type="http://schemas.openxmlformats.org/officeDocument/2006/relationships/revisionLog" Target="revisionLog19.xml"/><Relationship Id="rId77" Type="http://schemas.openxmlformats.org/officeDocument/2006/relationships/revisionLog" Target="revisionLog27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B14E8C8D-F445-4DC2-8315-44D547E3FD54}" diskRevisions="1" revisionId="759" version="82">
  <header guid="{A059391F-5865-444C-97CE-CFE9CE9F82BB}" dateTime="2025-05-27T11:47:47" maxSheetId="2" userName="Нач отдела доходов" r:id="rId51" minRId="642" maxRId="651">
    <sheetIdMap count="1">
      <sheetId val="1"/>
    </sheetIdMap>
  </header>
  <header guid="{D2EF08DA-50A5-4BC9-8EF2-AE97DCF8029A}" dateTime="2025-05-27T17:25:37" maxSheetId="2" userName="Нач отдела доходов" r:id="rId52" minRId="653" maxRId="662">
    <sheetIdMap count="1">
      <sheetId val="1"/>
    </sheetIdMap>
  </header>
  <header guid="{3ABEDF63-84BC-47C6-8932-8714204A26FD}" dateTime="2025-05-27T17:26:33" maxSheetId="2" userName="Нач отдела доходов" r:id="rId53">
    <sheetIdMap count="1">
      <sheetId val="1"/>
    </sheetIdMap>
  </header>
  <header guid="{BBFECC5D-7992-4F11-A5B6-EB7715F74C12}" dateTime="2025-05-28T15:17:24" maxSheetId="2" userName="BUD" r:id="rId54" minRId="664" maxRId="673">
    <sheetIdMap count="1">
      <sheetId val="1"/>
    </sheetIdMap>
  </header>
  <header guid="{F0C8C25A-B37A-4F72-88F1-43815E564196}" dateTime="2025-05-28T15:17:43" maxSheetId="2" userName="BUD" r:id="rId55">
    <sheetIdMap count="1">
      <sheetId val="1"/>
    </sheetIdMap>
  </header>
  <header guid="{9AA6D318-AD44-400D-B3D1-1CAA311DB7B0}" dateTime="2025-05-28T15:42:28" maxSheetId="2" userName="BUD" r:id="rId56" minRId="674" maxRId="683">
    <sheetIdMap count="1">
      <sheetId val="1"/>
    </sheetIdMap>
  </header>
  <header guid="{AD40345B-FCD0-427B-9330-A9C946B4DC2E}" dateTime="2025-05-28T16:03:00" maxSheetId="2" userName="Нач отдела доходов" r:id="rId57">
    <sheetIdMap count="1">
      <sheetId val="1"/>
    </sheetIdMap>
  </header>
  <header guid="{273833C0-01C8-46D1-996D-DDD7A06D5F4B}" dateTime="2025-05-28T16:07:01" maxSheetId="2" userName="BUD" r:id="rId58" minRId="686" maxRId="694">
    <sheetIdMap count="1">
      <sheetId val="1"/>
    </sheetIdMap>
  </header>
  <header guid="{E6307FD4-0EF0-47AC-B325-5D0A5201FF51}" dateTime="2025-05-28T16:22:46" maxSheetId="2" userName="BUD" r:id="rId59" minRId="695">
    <sheetIdMap count="1">
      <sheetId val="1"/>
    </sheetIdMap>
  </header>
  <header guid="{D9250705-C558-4B08-856A-9549F69EFB73}" dateTime="2025-05-28T16:22:58" maxSheetId="2" userName="BUD" r:id="rId60">
    <sheetIdMap count="1">
      <sheetId val="1"/>
    </sheetIdMap>
  </header>
  <header guid="{8BD04376-5281-4B5F-9232-E5F17EE755BF}" dateTime="2025-05-28T16:26:08" maxSheetId="2" userName="BUD" r:id="rId61">
    <sheetIdMap count="1">
      <sheetId val="1"/>
    </sheetIdMap>
  </header>
  <header guid="{A3922A36-51FC-4D41-A465-B986A24EE584}" dateTime="2025-05-29T09:15:37" maxSheetId="2" userName="Пользователь Windows" r:id="rId62">
    <sheetIdMap count="1">
      <sheetId val="1"/>
    </sheetIdMap>
  </header>
  <header guid="{46B44860-0057-4A56-9996-E1F43878963A}" dateTime="2025-06-06T08:51:51" maxSheetId="2" userName="BUD" r:id="rId63" minRId="698" maxRId="704">
    <sheetIdMap count="1">
      <sheetId val="1"/>
    </sheetIdMap>
  </header>
  <header guid="{B706AF7D-B4EA-439D-9A27-10ED95D2C098}" dateTime="2025-06-06T08:58:25" maxSheetId="2" userName="Пользователь Windows" r:id="rId64" minRId="705" maxRId="712">
    <sheetIdMap count="1">
      <sheetId val="1"/>
    </sheetIdMap>
  </header>
  <header guid="{8C061621-6B53-4178-8AAF-8FB249DC1FA6}" dateTime="2025-06-06T09:25:06" maxSheetId="2" userName="BUD" r:id="rId65" minRId="714">
    <sheetIdMap count="1">
      <sheetId val="1"/>
    </sheetIdMap>
  </header>
  <header guid="{BE27BDDF-3A80-4EFF-A96E-E92415ADB46D}" dateTime="2025-06-06T09:39:43" maxSheetId="2" userName="BUD" r:id="rId66" minRId="716" maxRId="717">
    <sheetIdMap count="1">
      <sheetId val="1"/>
    </sheetIdMap>
  </header>
  <header guid="{0CE5F3F0-115A-4380-836D-39A602673E70}" dateTime="2025-06-06T09:46:07" maxSheetId="2" userName="BUD" r:id="rId67" minRId="719" maxRId="720">
    <sheetIdMap count="1">
      <sheetId val="1"/>
    </sheetIdMap>
  </header>
  <header guid="{E9CEBEF4-040E-4FA6-8736-AB4749869646}" dateTime="2025-06-06T09:50:29" maxSheetId="2" userName="Пользователь Windows" r:id="rId68" minRId="721" maxRId="728">
    <sheetIdMap count="1">
      <sheetId val="1"/>
    </sheetIdMap>
  </header>
  <header guid="{02A4E941-4E98-48A8-AD93-EC5CDC5502FC}" dateTime="2025-06-06T10:23:50" maxSheetId="2" userName="BUD" r:id="rId69" minRId="729" maxRId="732">
    <sheetIdMap count="1">
      <sheetId val="1"/>
    </sheetIdMap>
  </header>
  <header guid="{093ECDF4-A536-4F9F-9C86-E83EFC315881}" dateTime="2025-06-06T10:32:23" maxSheetId="2" userName="Нач отдела доходов" r:id="rId70" minRId="733" maxRId="734">
    <sheetIdMap count="1">
      <sheetId val="1"/>
    </sheetIdMap>
  </header>
  <header guid="{FC85B168-A0FD-468F-94D5-569570E40354}" dateTime="2025-06-06T10:46:50" maxSheetId="2" userName="Нач отдела доходов" r:id="rId71">
    <sheetIdMap count="1">
      <sheetId val="1"/>
    </sheetIdMap>
  </header>
  <header guid="{7A238C51-2E69-401D-82DD-DDB155E17D63}" dateTime="2025-06-06T11:03:46" maxSheetId="2" userName="Пользователь Windows" r:id="rId72" minRId="737" maxRId="740">
    <sheetIdMap count="1">
      <sheetId val="1"/>
    </sheetIdMap>
  </header>
  <header guid="{A317DA75-F572-4B9A-B198-128C6DC65E6F}" dateTime="2025-06-06T11:05:10" maxSheetId="2" userName="Пользователь Windows" r:id="rId73" minRId="742" maxRId="743">
    <sheetIdMap count="1">
      <sheetId val="1"/>
    </sheetIdMap>
  </header>
  <header guid="{54BDB4C7-53F8-48D8-B865-0513CA68E93A}" dateTime="2025-06-06T11:25:02" maxSheetId="2" userName="BUD" r:id="rId74" minRId="744">
    <sheetIdMap count="1">
      <sheetId val="1"/>
    </sheetIdMap>
  </header>
  <header guid="{52DB4E53-4D52-4CED-BEBB-BF92A607355B}" dateTime="2025-06-06T11:27:08" maxSheetId="2" userName="Пользователь Windows" r:id="rId75" minRId="746">
    <sheetIdMap count="1">
      <sheetId val="1"/>
    </sheetIdMap>
  </header>
  <header guid="{BBEE586E-BB4B-4E3A-81E6-D7EAFDC791D2}" dateTime="2025-06-06T11:36:10" maxSheetId="2" userName="BUD" r:id="rId76">
    <sheetIdMap count="1">
      <sheetId val="1"/>
    </sheetIdMap>
  </header>
  <header guid="{3734168E-9043-45D6-9602-0FF2B2830763}" dateTime="2025-06-06T11:37:38" maxSheetId="2" userName="Пользователь Windows" r:id="rId77">
    <sheetIdMap count="1">
      <sheetId val="1"/>
    </sheetIdMap>
  </header>
  <header guid="{1DF0D1D9-6B2C-4565-B00D-1A3A0D1FBC22}" dateTime="2025-06-06T11:38:49" maxSheetId="2" userName="Пользователь Windows" r:id="rId78">
    <sheetIdMap count="1">
      <sheetId val="1"/>
    </sheetIdMap>
  </header>
  <header guid="{609E5A76-A1AD-4643-A361-66B57B1DD6FD}" dateTime="2025-06-06T13:17:09" maxSheetId="2" userName="ASFR" r:id="rId79">
    <sheetIdMap count="1">
      <sheetId val="1"/>
    </sheetIdMap>
  </header>
  <header guid="{4E63867C-E546-4235-BAA2-BC5E3346F573}" dateTime="2025-06-06T13:22:03" maxSheetId="2" userName="Пользователь Windows" r:id="rId80" minRId="751">
    <sheetIdMap count="1">
      <sheetId val="1"/>
    </sheetIdMap>
  </header>
  <header guid="{F405180F-319E-4C2E-BE59-BC5FB8619E5F}" dateTime="2025-06-06T13:35:22" maxSheetId="2" userName="ASFR" r:id="rId81" minRId="753" maxRId="757">
    <sheetIdMap count="1">
      <sheetId val="1"/>
    </sheetIdMap>
  </header>
  <header guid="{B14E8C8D-F445-4DC2-8315-44D547E3FD54}" dateTime="2025-06-06T13:50:10" maxSheetId="2" userName="ASFR" r:id="rId8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2" sId="1">
    <nc r="C42">
      <v>0</v>
    </nc>
  </rcc>
  <rcc rId="643" sId="1">
    <nc r="D42">
      <v>0</v>
    </nc>
  </rcc>
  <rcc rId="644" sId="1">
    <nc r="E42">
      <v>0</v>
    </nc>
  </rcc>
  <rcc rId="645" sId="1">
    <nc r="F42">
      <v>0</v>
    </nc>
  </rcc>
  <rcc rId="646" sId="1">
    <nc r="G42">
      <v>0</v>
    </nc>
  </rcc>
  <rcc rId="647" sId="1">
    <nc r="H42">
      <v>0</v>
    </nc>
  </rcc>
  <rcc rId="648" sId="1">
    <nc r="I42">
      <v>0</v>
    </nc>
  </rcc>
  <rcc rId="649" sId="1">
    <nc r="J42">
      <v>0</v>
    </nc>
  </rcc>
  <rcc rId="650" sId="1">
    <nc r="K42">
      <v>0</v>
    </nc>
  </rcc>
  <rcc rId="651" sId="1">
    <nc r="L42">
      <v>0</v>
    </nc>
  </rcc>
  <rcv guid="{4081D104-7DCC-44D6-A865-F26230364378}" action="delete"/>
  <rdn rId="0" localSheetId="1" customView="1" name="Z_4081D104_7DCC_44D6_A865_F26230364378_.wvu.Rows" hidden="1" oldHidden="1">
    <formula>Лист1!$50:$50</formula>
    <oldFormula>Лист1!$50:$50</oldFormula>
  </rdn>
  <rcv guid="{4081D104-7DCC-44D6-A865-F26230364378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47:N47">
    <dxf>
      <fill>
        <patternFill patternType="solid">
          <bgColor theme="5" tint="0.79998168889431442"/>
        </patternFill>
      </fill>
    </dxf>
  </rfmt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28FEF256-629D-43F7-A0A1-0CBCF855AE5E}" action="delete"/>
  <rdn rId="0" localSheetId="1" customView="1" name="Z_28FEF256_629D_43F7_A0A1_0CBCF855AE5E_.wvu.Rows" hidden="1" oldHidden="1">
    <formula>Лист1!$50:$50</formula>
    <oldFormula>Лист1!$50:$50</oldFormula>
  </rdn>
  <rcv guid="{28FEF256-629D-43F7-A0A1-0CBCF855AE5E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84A62B2-D1AF-430D-BEBD-2CE67FCE4F3D}" action="delete"/>
  <rdn rId="0" localSheetId="1" customView="1" name="Z_684A62B2_D1AF_430D_BEBD_2CE67FCE4F3D_.wvu.Rows" hidden="1" oldHidden="1">
    <formula>Лист1!$50:$50</formula>
    <oldFormula>Лист1!$50:$50</oldFormula>
  </rdn>
  <rcv guid="{684A62B2-D1AF-430D-BEBD-2CE67FCE4F3D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98" sId="1">
    <oc r="C13">
      <v>4</v>
    </oc>
    <nc r="C13">
      <v>5</v>
    </nc>
  </rcc>
  <rcc rId="699" sId="1">
    <oc r="D13">
      <v>0</v>
    </oc>
    <nc r="D13">
      <v>5</v>
    </nc>
  </rcc>
  <rcc rId="700" sId="1">
    <oc r="F13">
      <v>0</v>
    </oc>
    <nc r="F13">
      <v>3</v>
    </nc>
  </rcc>
  <rcc rId="701" sId="1">
    <oc r="G13">
      <v>0</v>
    </oc>
    <nc r="G13">
      <v>5</v>
    </nc>
  </rcc>
  <rcc rId="702" sId="1">
    <oc r="H13">
      <v>0</v>
    </oc>
    <nc r="H13">
      <v>5</v>
    </nc>
  </rcc>
  <rcc rId="703" sId="1">
    <oc r="I13">
      <v>0</v>
    </oc>
    <nc r="I13">
      <v>5</v>
    </nc>
  </rcc>
  <rcc rId="704" sId="1">
    <oc r="J13">
      <v>0</v>
    </oc>
    <nc r="J13">
      <v>3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05" sId="1">
    <oc r="C20">
      <v>5</v>
    </oc>
    <nc r="C20">
      <v>0</v>
    </nc>
  </rcc>
  <rcc rId="706" sId="1">
    <oc r="D20">
      <v>5</v>
    </oc>
    <nc r="D20">
      <v>0</v>
    </nc>
  </rcc>
  <rcc rId="707" sId="1">
    <oc r="E20">
      <v>5</v>
    </oc>
    <nc r="E20">
      <v>0</v>
    </nc>
  </rcc>
  <rcc rId="708" sId="1">
    <oc r="G20">
      <v>5</v>
    </oc>
    <nc r="G20">
      <v>0</v>
    </nc>
  </rcc>
  <rcc rId="709" sId="1">
    <oc r="H20">
      <v>5</v>
    </oc>
    <nc r="H20">
      <v>0</v>
    </nc>
  </rcc>
  <rcc rId="710" sId="1">
    <oc r="I20">
      <v>5</v>
    </oc>
    <nc r="I20">
      <v>0</v>
    </nc>
  </rcc>
  <rcc rId="711" sId="1">
    <oc r="J20">
      <v>5</v>
    </oc>
    <nc r="J20">
      <v>0</v>
    </nc>
  </rcc>
  <rcc rId="712" sId="1">
    <oc r="L20">
      <v>5</v>
    </oc>
    <nc r="L20">
      <v>0</v>
    </nc>
  </rcc>
  <rcv guid="{684A62B2-D1AF-430D-BEBD-2CE67FCE4F3D}" action="delete"/>
  <rdn rId="0" localSheetId="1" customView="1" name="Z_684A62B2_D1AF_430D_BEBD_2CE67FCE4F3D_.wvu.Rows" hidden="1" oldHidden="1">
    <formula>Лист1!$50:$50</formula>
    <oldFormula>Лист1!$50:$50</oldFormula>
  </rdn>
  <rcv guid="{684A62B2-D1AF-430D-BEBD-2CE67FCE4F3D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14" sId="1">
    <oc r="K14">
      <v>3</v>
    </oc>
    <nc r="K14">
      <v>2</v>
    </nc>
  </rcc>
  <rcv guid="{28FEF256-629D-43F7-A0A1-0CBCF855AE5E}" action="delete"/>
  <rdn rId="0" localSheetId="1" customView="1" name="Z_28FEF256_629D_43F7_A0A1_0CBCF855AE5E_.wvu.Rows" hidden="1" oldHidden="1">
    <formula>Лист1!$50:$50</formula>
    <oldFormula>Лист1!$50:$50</oldFormula>
  </rdn>
  <rcv guid="{28FEF256-629D-43F7-A0A1-0CBCF855AE5E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16" sId="1">
    <oc r="C19">
      <v>0</v>
    </oc>
    <nc r="C19">
      <v>5</v>
    </nc>
  </rcc>
  <rcc rId="717" sId="1">
    <oc r="F19">
      <v>0</v>
    </oc>
    <nc r="F19">
      <v>5</v>
    </nc>
  </rcc>
  <rcv guid="{28FEF256-629D-43F7-A0A1-0CBCF855AE5E}" action="delete"/>
  <rdn rId="0" localSheetId="1" customView="1" name="Z_28FEF256_629D_43F7_A0A1_0CBCF855AE5E_.wvu.Rows" hidden="1" oldHidden="1">
    <formula>Лист1!$50:$50</formula>
    <oldFormula>Лист1!$50:$50</oldFormula>
  </rdn>
  <rcv guid="{28FEF256-629D-43F7-A0A1-0CBCF855AE5E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19" sId="1">
    <oc r="I19">
      <v>0</v>
    </oc>
    <nc r="I19">
      <v>5</v>
    </nc>
  </rcc>
  <rcc rId="720" sId="1">
    <oc r="H19">
      <v>0</v>
    </oc>
    <nc r="H19">
      <v>5</v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21" sId="1">
    <oc r="C21">
      <v>5</v>
    </oc>
    <nc r="C21">
      <v>0</v>
    </nc>
  </rcc>
  <rcc rId="722" sId="1">
    <oc r="E21">
      <v>5</v>
    </oc>
    <nc r="E21">
      <v>0</v>
    </nc>
  </rcc>
  <rcc rId="723" sId="1">
    <oc r="G21">
      <v>5</v>
    </oc>
    <nc r="G21">
      <v>0</v>
    </nc>
  </rcc>
  <rcc rId="724" sId="1">
    <oc r="H21">
      <v>5</v>
    </oc>
    <nc r="H21">
      <v>0</v>
    </nc>
  </rcc>
  <rcc rId="725" sId="1">
    <oc r="I21">
      <v>5</v>
    </oc>
    <nc r="I21">
      <v>0</v>
    </nc>
  </rcc>
  <rcc rId="726" sId="1">
    <oc r="J21">
      <v>5</v>
    </oc>
    <nc r="J21">
      <v>0</v>
    </nc>
  </rcc>
  <rcc rId="727" sId="1">
    <oc r="K21">
      <v>5</v>
    </oc>
    <nc r="K21">
      <v>0</v>
    </nc>
  </rcc>
  <rcc rId="728" sId="1">
    <oc r="L21">
      <v>5</v>
    </oc>
    <nc r="L21">
      <v>0</v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29" sId="1">
    <oc r="D19">
      <v>0</v>
    </oc>
    <nc r="D19">
      <v>5</v>
    </nc>
  </rcc>
  <rcc rId="730" sId="1">
    <oc r="G19">
      <v>0</v>
    </oc>
    <nc r="G19">
      <v>5</v>
    </nc>
  </rcc>
  <rcc rId="731" sId="1">
    <oc r="J19">
      <v>0</v>
    </oc>
    <nc r="J19">
      <v>5</v>
    </nc>
  </rcc>
  <rcc rId="732" sId="1">
    <oc r="J46">
      <v>5</v>
    </oc>
    <nc r="J46">
      <v>2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3" sId="1">
    <nc r="K41">
      <v>0</v>
    </nc>
  </rcc>
  <rcc rId="654" sId="1">
    <nc r="L41">
      <v>0</v>
    </nc>
  </rcc>
  <rcc rId="655" sId="1">
    <nc r="C41">
      <v>0</v>
    </nc>
  </rcc>
  <rcc rId="656" sId="1">
    <nc r="D41">
      <v>0</v>
    </nc>
  </rcc>
  <rcc rId="657" sId="1">
    <nc r="E41">
      <v>0</v>
    </nc>
  </rcc>
  <rcc rId="658" sId="1">
    <nc r="F41">
      <v>0</v>
    </nc>
  </rcc>
  <rcc rId="659" sId="1">
    <nc r="G41">
      <v>0</v>
    </nc>
  </rcc>
  <rcc rId="660" sId="1">
    <nc r="H41">
      <v>0</v>
    </nc>
  </rcc>
  <rcc rId="661" sId="1">
    <nc r="I41">
      <v>0</v>
    </nc>
  </rcc>
  <rcc rId="662" sId="1">
    <nc r="J41">
      <v>0</v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33" sId="1">
    <oc r="E26">
      <v>0</v>
    </oc>
    <nc r="E26">
      <v>5</v>
    </nc>
  </rcc>
  <rcc rId="734" sId="1">
    <oc r="L26">
      <v>0</v>
    </oc>
    <nc r="L26">
      <v>5</v>
    </nc>
  </rcc>
  <rcv guid="{4081D104-7DCC-44D6-A865-F26230364378}" action="delete"/>
  <rdn rId="0" localSheetId="1" customView="1" name="Z_4081D104_7DCC_44D6_A865_F26230364378_.wvu.Rows" hidden="1" oldHidden="1">
    <formula>Лист1!$50:$50</formula>
    <oldFormula>Лист1!$50:$50</oldFormula>
  </rdn>
  <rcv guid="{4081D104-7DCC-44D6-A865-F26230364378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4081D104-7DCC-44D6-A865-F26230364378}" action="delete"/>
  <rdn rId="0" localSheetId="1" customView="1" name="Z_4081D104_7DCC_44D6_A865_F26230364378_.wvu.Rows" hidden="1" oldHidden="1">
    <formula>Лист1!$50:$50</formula>
    <oldFormula>Лист1!$50:$50</oldFormula>
  </rdn>
  <rcv guid="{4081D104-7DCC-44D6-A865-F26230364378}" action="add"/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37" sId="1">
    <oc r="D41">
      <v>0</v>
    </oc>
    <nc r="D41">
      <v>5</v>
    </nc>
  </rcc>
  <rcc rId="738" sId="1">
    <oc r="I41">
      <v>0</v>
    </oc>
    <nc r="I41">
      <v>5</v>
    </nc>
  </rcc>
  <rcc rId="739" sId="1">
    <oc r="K41">
      <v>0</v>
    </oc>
    <nc r="K41">
      <v>5</v>
    </nc>
  </rcc>
  <rcc rId="740" sId="1">
    <oc r="L41">
      <v>0</v>
    </oc>
    <nc r="L41">
      <v>5</v>
    </nc>
  </rcc>
  <rcv guid="{684A62B2-D1AF-430D-BEBD-2CE67FCE4F3D}" action="delete"/>
  <rdn rId="0" localSheetId="1" customView="1" name="Z_684A62B2_D1AF_430D_BEBD_2CE67FCE4F3D_.wvu.Rows" hidden="1" oldHidden="1">
    <formula>Лист1!$50:$50</formula>
    <oldFormula>Лист1!$50:$50</oldFormula>
  </rdn>
  <rcv guid="{684A62B2-D1AF-430D-BEBD-2CE67FCE4F3D}" action="add"/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2" sId="1">
    <oc r="C45">
      <v>5</v>
    </oc>
    <nc r="C45">
      <v>0</v>
    </nc>
  </rcc>
  <rcc rId="743" sId="1">
    <oc r="H45">
      <v>5</v>
    </oc>
    <nc r="H45">
      <v>0</v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4" sId="1">
    <oc r="J17">
      <v>5</v>
    </oc>
    <nc r="J17">
      <v>3</v>
    </nc>
  </rcc>
  <rcv guid="{28FEF256-629D-43F7-A0A1-0CBCF855AE5E}" action="delete"/>
  <rdn rId="0" localSheetId="1" customView="1" name="Z_28FEF256_629D_43F7_A0A1_0CBCF855AE5E_.wvu.Rows" hidden="1" oldHidden="1">
    <formula>Лист1!$50:$50</formula>
    <oldFormula>Лист1!$50:$50</oldFormula>
  </rdn>
  <rcv guid="{28FEF256-629D-43F7-A0A1-0CBCF855AE5E}" action="add"/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6" sId="1">
    <oc r="F41">
      <v>0</v>
    </oc>
    <nc r="F41">
      <v>5</v>
    </nc>
  </rcc>
  <rcv guid="{684A62B2-D1AF-430D-BEBD-2CE67FCE4F3D}" action="delete"/>
  <rdn rId="0" localSheetId="1" customView="1" name="Z_684A62B2_D1AF_430D_BEBD_2CE67FCE4F3D_.wvu.Rows" hidden="1" oldHidden="1">
    <formula>Лист1!$50:$50</formula>
    <oldFormula>Лист1!$50:$50</oldFormula>
  </rdn>
  <rcv guid="{684A62B2-D1AF-430D-BEBD-2CE67FCE4F3D}" action="add"/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28FEF256-629D-43F7-A0A1-0CBCF855AE5E}" action="delete"/>
  <rdn rId="0" localSheetId="1" customView="1" name="Z_28FEF256_629D_43F7_A0A1_0CBCF855AE5E_.wvu.Rows" hidden="1" oldHidden="1">
    <formula>Лист1!$50:$50</formula>
    <oldFormula>Лист1!$50:$50</oldFormula>
  </rdn>
  <rcv guid="{28FEF256-629D-43F7-A0A1-0CBCF855AE5E}" action="add"/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84A62B2-D1AF-430D-BEBD-2CE67FCE4F3D}" action="delete"/>
  <rdn rId="0" localSheetId="1" customView="1" name="Z_684A62B2_D1AF_430D_BEBD_2CE67FCE4F3D_.wvu.Rows" hidden="1" oldHidden="1">
    <formula>Лист1!$50:$50</formula>
    <oldFormula>Лист1!$50:$50</oldFormula>
  </rdn>
  <rcv guid="{684A62B2-D1AF-430D-BEBD-2CE67FCE4F3D}" action="add"/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41">
    <dxf>
      <fill>
        <patternFill patternType="solid">
          <bgColor rgb="FFFFFF00"/>
        </patternFill>
      </fill>
    </dxf>
  </rfmt>
  <rfmt sheetId="1" sqref="E41">
    <dxf>
      <fill>
        <patternFill patternType="solid">
          <bgColor rgb="FFFFFF00"/>
        </patternFill>
      </fill>
    </dxf>
  </rfmt>
  <rfmt sheetId="1" sqref="J41">
    <dxf>
      <fill>
        <patternFill patternType="solid">
          <bgColor rgb="FFFFFF00"/>
        </patternFill>
      </fill>
    </dxf>
  </rfmt>
  <rcv guid="{684A62B2-D1AF-430D-BEBD-2CE67FCE4F3D}" action="delete"/>
  <rdn rId="0" localSheetId="1" customView="1" name="Z_684A62B2_D1AF_430D_BEBD_2CE67FCE4F3D_.wvu.Rows" hidden="1" oldHidden="1">
    <formula>Лист1!$50:$50</formula>
    <oldFormula>Лист1!$50:$50</oldFormula>
  </rdn>
  <rcv guid="{684A62B2-D1AF-430D-BEBD-2CE67FCE4F3D}" action="add"/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K49:L49">
    <dxf>
      <fill>
        <patternFill patternType="solid">
          <bgColor rgb="FFFFFF00"/>
        </patternFill>
      </fill>
    </dxf>
  </rfmt>
  <rfmt sheetId="1" sqref="I49">
    <dxf>
      <fill>
        <patternFill patternType="solid">
          <bgColor rgb="FFFFFF00"/>
        </patternFill>
      </fill>
    </dxf>
  </rfmt>
  <rfmt sheetId="1" sqref="D49">
    <dxf>
      <fill>
        <patternFill patternType="solid">
          <bgColor rgb="FFFFFF00"/>
        </patternFill>
      </fill>
    </dxf>
  </rfmt>
  <rfmt sheetId="1" sqref="F49">
    <dxf>
      <fill>
        <patternFill patternType="solid">
          <bgColor rgb="FFFFFF00"/>
        </patternFill>
      </fill>
    </dxf>
  </rfmt>
  <rfmt sheetId="1" sqref="G49">
    <dxf>
      <fill>
        <patternFill patternType="solid">
          <bgColor rgb="FFFFFF00"/>
        </patternFill>
      </fill>
    </dxf>
  </rfmt>
  <rfmt sheetId="1" sqref="H49" start="0" length="2147483647">
    <dxf>
      <font/>
    </dxf>
  </rfmt>
  <rfmt sheetId="1" sqref="H49">
    <dxf>
      <fill>
        <patternFill patternType="solid">
          <bgColor rgb="FFFFFF00"/>
        </patternFill>
      </fill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4081D104-7DCC-44D6-A865-F26230364378}" action="delete"/>
  <rdn rId="0" localSheetId="1" customView="1" name="Z_4081D104_7DCC_44D6_A865_F26230364378_.wvu.Rows" hidden="1" oldHidden="1">
    <formula>Лист1!$50:$50</formula>
    <oldFormula>Лист1!$50:$50</oldFormula>
  </rdn>
  <rcv guid="{4081D104-7DCC-44D6-A865-F26230364378}" action="add"/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1" sId="1">
    <oc r="J41">
      <v>0</v>
    </oc>
    <nc r="J41">
      <v>5</v>
    </nc>
  </rcc>
  <rfmt sheetId="1" sqref="C41:J41">
    <dxf>
      <fill>
        <patternFill patternType="none">
          <bgColor auto="1"/>
        </patternFill>
      </fill>
    </dxf>
  </rfmt>
  <rcv guid="{684A62B2-D1AF-430D-BEBD-2CE67FCE4F3D}" action="delete"/>
  <rdn rId="0" localSheetId="1" customView="1" name="Z_684A62B2_D1AF_430D_BEBD_2CE67FCE4F3D_.wvu.Rows" hidden="1" oldHidden="1">
    <formula>Лист1!$50:$50</formula>
    <oldFormula>Лист1!$50:$50</oldFormula>
  </rdn>
  <rcv guid="{684A62B2-D1AF-430D-BEBD-2CE67FCE4F3D}" action="add"/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E49">
    <dxf>
      <fill>
        <patternFill patternType="solid">
          <bgColor rgb="FFFFFF00"/>
        </patternFill>
      </fill>
    </dxf>
  </rfmt>
  <rfmt sheetId="1" sqref="J49">
    <dxf>
      <fill>
        <patternFill patternType="solid">
          <bgColor rgb="FFFFFF00"/>
        </patternFill>
      </fill>
    </dxf>
  </rfmt>
  <rfmt sheetId="1" sqref="C49:L49">
    <dxf>
      <fill>
        <patternFill patternType="none">
          <bgColor auto="1"/>
        </patternFill>
      </fill>
    </dxf>
  </rfmt>
  <rcc rId="753" sId="1" odxf="1" dxf="1">
    <oc r="J49">
      <f>J6*(J11+J23+J28+J31+J35+J39+J43+J48)</f>
    </oc>
    <nc r="J49">
      <f>J6*(J11+J23+J28+J31+J35+J39+J43+J48)</f>
    </nc>
    <odxf>
      <font>
        <color rgb="FF7030A0"/>
        <name val="Times New Roman"/>
        <scheme val="none"/>
      </font>
    </odxf>
    <ndxf>
      <font>
        <color rgb="FF00B050"/>
        <name val="Times New Roman"/>
        <scheme val="none"/>
      </font>
    </ndxf>
  </rcc>
  <rfmt sheetId="1" sqref="C49" start="0" length="0">
    <dxf>
      <font>
        <color rgb="FF00B050"/>
        <name val="Times New Roman"/>
        <scheme val="none"/>
      </font>
    </dxf>
  </rfmt>
  <rcc rId="754" sId="1" odxf="1" dxf="1">
    <oc r="C49">
      <f>C6*(C11+C23+C28+C31+C35+C39+C43+C48)</f>
    </oc>
    <nc r="C49">
      <f>C6*(C11+C23+C28+C31+C35+C39+C43+C48)</f>
    </nc>
    <ndxf>
      <font>
        <color rgb="FF7030A0"/>
        <name val="Times New Roman"/>
        <scheme val="none"/>
      </font>
    </ndxf>
  </rcc>
  <rcc rId="755" sId="1" odxf="1" dxf="1">
    <oc r="D49">
      <f>D6*(D11+D23+D28+D31+D35+D39+D43+D48)</f>
    </oc>
    <nc r="D49">
      <f>D6*(D11+D23+D28+D31+D35+D39+D43+D48)</f>
    </nc>
    <odxf>
      <font>
        <color rgb="FF00B050"/>
        <name val="Times New Roman"/>
        <scheme val="none"/>
      </font>
    </odxf>
    <ndxf>
      <font>
        <color rgb="FF7030A0"/>
        <name val="Times New Roman"/>
        <scheme val="none"/>
      </font>
    </ndxf>
  </rcc>
  <rcc rId="756" sId="1" odxf="1" dxf="1">
    <oc r="G49">
      <f>G6*(G11+G23+G28+G31+G35+G39+G43+G48)</f>
    </oc>
    <nc r="G49">
      <f>G6*(G11+G23+G28+G31+G35+G39+G43+G48)</f>
    </nc>
    <odxf>
      <font>
        <color rgb="FFFF0000"/>
        <name val="Times New Roman"/>
        <scheme val="none"/>
      </font>
    </odxf>
    <ndxf>
      <font>
        <color rgb="FF7030A0"/>
        <name val="Times New Roman"/>
        <scheme val="none"/>
      </font>
    </ndxf>
  </rcc>
  <rcc rId="757" sId="1" odxf="1" dxf="1">
    <oc r="H49">
      <f>H6*(H11+H23+H28+H31+H35+H39+H43+H48)</f>
    </oc>
    <nc r="H49">
      <f>H6*(H11+H23+H28+H31+H35+H39+H43+H48)</f>
    </nc>
    <odxf>
      <font>
        <color rgb="FFFF0000"/>
        <name val="Times New Roman"/>
        <scheme val="none"/>
      </font>
    </odxf>
    <ndxf>
      <font>
        <color rgb="FF7030A0"/>
        <name val="Times New Roman"/>
        <scheme val="none"/>
      </font>
    </ndxf>
  </rcc>
  <rfmt sheetId="1" sqref="A1:XFD1048576">
    <dxf>
      <fill>
        <patternFill patternType="none">
          <bgColor auto="1"/>
        </patternFill>
      </fill>
    </dxf>
  </rfmt>
  <rfmt sheetId="1" sqref="L21:L23" start="0" length="0">
    <dxf>
      <border>
        <right style="medium">
          <color indexed="64"/>
        </right>
      </border>
    </dxf>
  </rfmt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11876AC0_7BE1_4FE1_BDCA_B7DBC1EF1495_.wvu.Rows" hidden="1" oldHidden="1">
    <oldFormula>Лист1!$50:$50</oldFormula>
  </rdn>
  <rcv guid="{11876AC0-7BE1-4FE1-BDCA-B7DBC1EF1495}" action="delete"/>
  <rdn rId="0" localSheetId="1" customView="1" name="Z_11876AC0_7BE1_4FE1_BDCA_B7DBC1EF1495_.wvu.Cols" hidden="1" oldHidden="1">
    <formula>Лист1!$M:$N</formula>
    <oldFormula>Лист1!$M:$N</oldFormula>
  </rdn>
  <rcv guid="{11876AC0-7BE1-4FE1-BDCA-B7DBC1EF1495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4" sId="1">
    <nc r="C46">
      <v>0</v>
    </nc>
  </rcc>
  <rcc rId="665" sId="1">
    <nc r="D46">
      <v>5</v>
    </nc>
  </rcc>
  <rcc rId="666" sId="1">
    <nc r="E46">
      <v>5</v>
    </nc>
  </rcc>
  <rcc rId="667" sId="1">
    <nc r="F46">
      <v>5</v>
    </nc>
  </rcc>
  <rcc rId="668" sId="1">
    <nc r="G46">
      <v>0</v>
    </nc>
  </rcc>
  <rcc rId="669" sId="1">
    <nc r="H46">
      <v>0</v>
    </nc>
  </rcc>
  <rcc rId="670" sId="1">
    <nc r="I46">
      <v>0</v>
    </nc>
  </rcc>
  <rcc rId="671" sId="1">
    <nc r="J46">
      <v>5</v>
    </nc>
  </rcc>
  <rcc rId="672" sId="1">
    <nc r="K46">
      <v>5</v>
    </nc>
  </rcc>
  <rcc rId="673" sId="1">
    <nc r="L46">
      <v>5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46:N46" start="0" length="2147483647">
    <dxf/>
  </rfmt>
  <rfmt sheetId="1" sqref="A46:N46">
    <dxf>
      <fill>
        <patternFill>
          <bgColor theme="5" tint="0.79998168889431442"/>
        </patternFill>
      </fill>
    </dxf>
  </rfmt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74" sId="1">
    <nc r="L47">
      <v>0</v>
    </nc>
  </rcc>
  <rcc rId="675" sId="1">
    <nc r="K47">
      <v>0</v>
    </nc>
  </rcc>
  <rcc rId="676" sId="1">
    <nc r="J47">
      <v>0</v>
    </nc>
  </rcc>
  <rcc rId="677" sId="1">
    <nc r="I47">
      <v>5</v>
    </nc>
  </rcc>
  <rcc rId="678" sId="1">
    <nc r="H47">
      <v>5</v>
    </nc>
  </rcc>
  <rcc rId="679" sId="1">
    <nc r="G47">
      <v>5</v>
    </nc>
  </rcc>
  <rcc rId="680" sId="1">
    <nc r="F47">
      <v>0</v>
    </nc>
  </rcc>
  <rcc rId="681" sId="1">
    <nc r="E47">
      <v>0</v>
    </nc>
  </rcc>
  <rcc rId="682" sId="1">
    <nc r="D47">
      <v>0</v>
    </nc>
  </rcc>
  <rcc rId="683" sId="1">
    <nc r="C47">
      <v>0</v>
    </nc>
  </rcc>
  <rcv guid="{28FEF256-629D-43F7-A0A1-0CBCF855AE5E}" action="delete"/>
  <rdn rId="0" localSheetId="1" customView="1" name="Z_28FEF256_629D_43F7_A0A1_0CBCF855AE5E_.wvu.Rows" hidden="1" oldHidden="1">
    <formula>Лист1!$50:$50</formula>
    <oldFormula>Лист1!$50:$50</oldFormula>
  </rdn>
  <rcv guid="{28FEF256-629D-43F7-A0A1-0CBCF855AE5E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4081D104-7DCC-44D6-A865-F26230364378}" action="delete"/>
  <rdn rId="0" localSheetId="1" customView="1" name="Z_4081D104_7DCC_44D6_A865_F26230364378_.wvu.Rows" hidden="1" oldHidden="1">
    <formula>Лист1!$50:$50</formula>
    <oldFormula>Лист1!$50:$50</oldFormula>
  </rdn>
  <rcv guid="{4081D104-7DCC-44D6-A865-F26230364378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86" sId="1" numFmtId="4">
    <nc r="C6">
      <v>1.1000000000000001</v>
    </nc>
  </rcc>
  <rcc rId="687" sId="1" numFmtId="4">
    <nc r="D6">
      <v>1.1000000000000001</v>
    </nc>
  </rcc>
  <rcc rId="688" sId="1" numFmtId="4">
    <nc r="E6">
      <v>1</v>
    </nc>
  </rcc>
  <rcc rId="689" sId="1" numFmtId="4">
    <nc r="F6">
      <v>1.2</v>
    </nc>
  </rcc>
  <rcc rId="690" sId="1" numFmtId="4">
    <nc r="G6">
      <v>1.2</v>
    </nc>
  </rcc>
  <rcc rId="691" sId="1" numFmtId="4">
    <nc r="H6">
      <v>1.2</v>
    </nc>
  </rcc>
  <rcc rId="692" sId="1" numFmtId="4">
    <nc r="I6">
      <v>1.1000000000000001</v>
    </nc>
  </rcc>
  <rcc rId="693" sId="1" numFmtId="4">
    <nc r="J6">
      <v>1.1000000000000001</v>
    </nc>
  </rcc>
  <rcc rId="694" sId="1" numFmtId="4">
    <nc r="K6">
      <v>1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95" sId="1" numFmtId="4">
    <nc r="L6">
      <v>1</v>
    </nc>
  </rcc>
  <rfmt sheetId="1" sqref="A6:L6">
    <dxf>
      <fill>
        <patternFill patternType="solid">
          <bgColor theme="5" tint="0.79998168889431442"/>
        </patternFill>
      </fill>
    </dxf>
  </rfmt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62"/>
  <sheetViews>
    <sheetView tabSelected="1" zoomScale="120" zoomScaleNormal="120" workbookViewId="0">
      <pane ySplit="5" topLeftCell="A39" activePane="bottomLeft" state="frozen"/>
      <selection pane="bottomLeft" activeCell="C5" sqref="A5:XFD51"/>
    </sheetView>
  </sheetViews>
  <sheetFormatPr defaultRowHeight="11.25" x14ac:dyDescent="0.2"/>
  <cols>
    <col min="1" max="1" width="7.6640625" style="21" customWidth="1"/>
    <col min="2" max="2" width="36.33203125" style="21" customWidth="1"/>
    <col min="3" max="12" width="13" style="21" customWidth="1"/>
    <col min="13" max="13" width="15.33203125" style="20" hidden="1" customWidth="1"/>
    <col min="14" max="14" width="9.33203125" style="20" hidden="1" customWidth="1"/>
    <col min="15" max="15" width="9.33203125" style="20" customWidth="1"/>
    <col min="16" max="16384" width="9.33203125" style="20"/>
  </cols>
  <sheetData>
    <row r="2" spans="1:14" ht="29.25" customHeight="1" x14ac:dyDescent="0.2">
      <c r="A2" s="54" t="s">
        <v>90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4" ht="12" thickBot="1" x14ac:dyDescent="0.25"/>
    <row r="4" spans="1:14" ht="12" customHeight="1" thickBot="1" x14ac:dyDescent="0.25">
      <c r="A4" s="58" t="s">
        <v>64</v>
      </c>
      <c r="B4" s="58" t="s">
        <v>0</v>
      </c>
      <c r="C4" s="60" t="s">
        <v>1</v>
      </c>
      <c r="D4" s="61"/>
      <c r="E4" s="61"/>
      <c r="F4" s="61"/>
      <c r="G4" s="61"/>
      <c r="H4" s="61"/>
      <c r="I4" s="61"/>
      <c r="J4" s="61"/>
      <c r="K4" s="61"/>
      <c r="L4" s="62"/>
    </row>
    <row r="5" spans="1:14" ht="23.25" thickBot="1" x14ac:dyDescent="0.25">
      <c r="A5" s="59"/>
      <c r="B5" s="59"/>
      <c r="C5" s="22" t="s">
        <v>66</v>
      </c>
      <c r="D5" s="22" t="s">
        <v>68</v>
      </c>
      <c r="E5" s="22" t="s">
        <v>67</v>
      </c>
      <c r="F5" s="22" t="s">
        <v>74</v>
      </c>
      <c r="G5" s="22" t="s">
        <v>72</v>
      </c>
      <c r="H5" s="22" t="s">
        <v>71</v>
      </c>
      <c r="I5" s="22" t="s">
        <v>70</v>
      </c>
      <c r="J5" s="22" t="s">
        <v>73</v>
      </c>
      <c r="K5" s="23" t="s">
        <v>69</v>
      </c>
      <c r="L5" s="11" t="s">
        <v>82</v>
      </c>
      <c r="M5" s="1" t="s">
        <v>84</v>
      </c>
      <c r="N5" s="24"/>
    </row>
    <row r="6" spans="1:14" ht="23.25" thickBot="1" x14ac:dyDescent="0.25">
      <c r="A6" s="4"/>
      <c r="B6" s="16" t="s">
        <v>2</v>
      </c>
      <c r="C6" s="25">
        <v>1.1000000000000001</v>
      </c>
      <c r="D6" s="25">
        <v>1.1000000000000001</v>
      </c>
      <c r="E6" s="25">
        <v>1</v>
      </c>
      <c r="F6" s="25">
        <v>1.2</v>
      </c>
      <c r="G6" s="25">
        <v>1.2</v>
      </c>
      <c r="H6" s="26">
        <v>1.2</v>
      </c>
      <c r="I6" s="26">
        <v>1.1000000000000001</v>
      </c>
      <c r="J6" s="26">
        <v>1.1000000000000001</v>
      </c>
      <c r="K6" s="27">
        <v>1</v>
      </c>
      <c r="L6" s="28">
        <v>1</v>
      </c>
      <c r="M6" s="29" t="s">
        <v>85</v>
      </c>
      <c r="N6" s="20" t="s">
        <v>89</v>
      </c>
    </row>
    <row r="7" spans="1:14" ht="14.25" customHeight="1" thickBot="1" x14ac:dyDescent="0.25">
      <c r="A7" s="55" t="s">
        <v>30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63"/>
      <c r="M7" s="29"/>
    </row>
    <row r="8" spans="1:14" ht="34.5" thickBot="1" x14ac:dyDescent="0.25">
      <c r="A8" s="5" t="s">
        <v>38</v>
      </c>
      <c r="B8" s="6" t="s">
        <v>3</v>
      </c>
      <c r="C8" s="2">
        <v>0</v>
      </c>
      <c r="D8" s="2">
        <v>0</v>
      </c>
      <c r="E8" s="2">
        <v>4</v>
      </c>
      <c r="F8" s="2">
        <v>0</v>
      </c>
      <c r="G8" s="2">
        <v>1</v>
      </c>
      <c r="H8" s="2">
        <v>0</v>
      </c>
      <c r="I8" s="2">
        <v>0</v>
      </c>
      <c r="J8" s="2">
        <v>0</v>
      </c>
      <c r="K8" s="3">
        <v>3</v>
      </c>
      <c r="L8" s="4">
        <v>4</v>
      </c>
      <c r="M8" s="29" t="s">
        <v>85</v>
      </c>
      <c r="N8" s="20" t="s">
        <v>86</v>
      </c>
    </row>
    <row r="9" spans="1:14" ht="23.25" thickBot="1" x14ac:dyDescent="0.25">
      <c r="A9" s="5" t="s">
        <v>39</v>
      </c>
      <c r="B9" s="6" t="s">
        <v>4</v>
      </c>
      <c r="C9" s="2">
        <v>3</v>
      </c>
      <c r="D9" s="2">
        <v>1</v>
      </c>
      <c r="E9" s="2">
        <v>3</v>
      </c>
      <c r="F9" s="2">
        <v>5</v>
      </c>
      <c r="G9" s="2">
        <v>3</v>
      </c>
      <c r="H9" s="2">
        <v>4</v>
      </c>
      <c r="I9" s="2">
        <v>4</v>
      </c>
      <c r="J9" s="2">
        <v>1</v>
      </c>
      <c r="K9" s="3">
        <v>4</v>
      </c>
      <c r="L9" s="4">
        <v>3</v>
      </c>
      <c r="M9" s="29" t="s">
        <v>85</v>
      </c>
      <c r="N9" s="20" t="s">
        <v>86</v>
      </c>
    </row>
    <row r="10" spans="1:14" ht="23.25" thickBot="1" x14ac:dyDescent="0.25">
      <c r="A10" s="5" t="s">
        <v>40</v>
      </c>
      <c r="B10" s="6" t="s">
        <v>5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3">
        <v>0</v>
      </c>
      <c r="L10" s="4">
        <v>0</v>
      </c>
      <c r="M10" s="29" t="s">
        <v>85</v>
      </c>
      <c r="N10" s="20" t="s">
        <v>83</v>
      </c>
    </row>
    <row r="11" spans="1:14" ht="12" thickBot="1" x14ac:dyDescent="0.25">
      <c r="A11" s="5"/>
      <c r="B11" s="12" t="s">
        <v>65</v>
      </c>
      <c r="C11" s="9">
        <f>SUM(C8:C10)</f>
        <v>3</v>
      </c>
      <c r="D11" s="9">
        <f t="shared" ref="D11:K11" si="0">SUM(D8:D10)</f>
        <v>1</v>
      </c>
      <c r="E11" s="9">
        <f t="shared" si="0"/>
        <v>7</v>
      </c>
      <c r="F11" s="9">
        <f t="shared" si="0"/>
        <v>5</v>
      </c>
      <c r="G11" s="9">
        <f t="shared" si="0"/>
        <v>4</v>
      </c>
      <c r="H11" s="9">
        <f t="shared" si="0"/>
        <v>4</v>
      </c>
      <c r="I11" s="9">
        <f t="shared" si="0"/>
        <v>4</v>
      </c>
      <c r="J11" s="9">
        <f t="shared" si="0"/>
        <v>1</v>
      </c>
      <c r="K11" s="10">
        <f t="shared" si="0"/>
        <v>7</v>
      </c>
      <c r="L11" s="11">
        <f>SUM(L8:L10)</f>
        <v>7</v>
      </c>
      <c r="M11" s="29"/>
    </row>
    <row r="12" spans="1:14" ht="15" customHeight="1" thickBot="1" x14ac:dyDescent="0.25">
      <c r="A12" s="55" t="s">
        <v>31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7"/>
      <c r="M12" s="29"/>
    </row>
    <row r="13" spans="1:14" ht="34.5" thickBot="1" x14ac:dyDescent="0.25">
      <c r="A13" s="5" t="s">
        <v>41</v>
      </c>
      <c r="B13" s="6" t="s">
        <v>6</v>
      </c>
      <c r="C13" s="2">
        <v>5</v>
      </c>
      <c r="D13" s="2">
        <v>5</v>
      </c>
      <c r="E13" s="2">
        <v>5</v>
      </c>
      <c r="F13" s="2">
        <v>3</v>
      </c>
      <c r="G13" s="2">
        <v>5</v>
      </c>
      <c r="H13" s="2">
        <v>5</v>
      </c>
      <c r="I13" s="2">
        <v>5</v>
      </c>
      <c r="J13" s="2">
        <v>3</v>
      </c>
      <c r="K13" s="3">
        <v>5</v>
      </c>
      <c r="L13" s="4">
        <v>5</v>
      </c>
      <c r="M13" s="29" t="s">
        <v>85</v>
      </c>
      <c r="N13" s="20" t="s">
        <v>83</v>
      </c>
    </row>
    <row r="14" spans="1:14" ht="13.5" thickBot="1" x14ac:dyDescent="0.25">
      <c r="A14" s="5" t="s">
        <v>42</v>
      </c>
      <c r="B14" s="6" t="s">
        <v>7</v>
      </c>
      <c r="C14" s="2">
        <v>1</v>
      </c>
      <c r="D14" s="2">
        <v>5</v>
      </c>
      <c r="E14" s="2">
        <v>3</v>
      </c>
      <c r="F14" s="2">
        <v>0</v>
      </c>
      <c r="G14" s="2">
        <v>4</v>
      </c>
      <c r="H14" s="2">
        <v>4</v>
      </c>
      <c r="I14" s="2">
        <v>4</v>
      </c>
      <c r="J14" s="2">
        <v>2</v>
      </c>
      <c r="K14" s="3">
        <v>2</v>
      </c>
      <c r="L14" s="4">
        <v>4</v>
      </c>
      <c r="M14" s="29" t="s">
        <v>85</v>
      </c>
      <c r="N14" s="20" t="s">
        <v>83</v>
      </c>
    </row>
    <row r="15" spans="1:14" ht="23.25" thickBot="1" x14ac:dyDescent="0.25">
      <c r="A15" s="5" t="s">
        <v>43</v>
      </c>
      <c r="B15" s="30" t="s">
        <v>8</v>
      </c>
      <c r="C15" s="2">
        <v>5</v>
      </c>
      <c r="D15" s="2">
        <v>5</v>
      </c>
      <c r="E15" s="2">
        <v>5</v>
      </c>
      <c r="F15" s="2">
        <v>5</v>
      </c>
      <c r="G15" s="2">
        <v>5</v>
      </c>
      <c r="H15" s="2">
        <v>5</v>
      </c>
      <c r="I15" s="2">
        <v>5</v>
      </c>
      <c r="J15" s="2">
        <v>5</v>
      </c>
      <c r="K15" s="3">
        <v>5</v>
      </c>
      <c r="L15" s="4">
        <v>5</v>
      </c>
      <c r="M15" s="29" t="s">
        <v>87</v>
      </c>
    </row>
    <row r="16" spans="1:14" ht="34.5" thickBot="1" x14ac:dyDescent="0.25">
      <c r="A16" s="5" t="s">
        <v>44</v>
      </c>
      <c r="B16" s="6" t="s">
        <v>9</v>
      </c>
      <c r="C16" s="2">
        <v>5</v>
      </c>
      <c r="D16" s="2">
        <v>0</v>
      </c>
      <c r="E16" s="2">
        <v>5</v>
      </c>
      <c r="F16" s="2">
        <v>5</v>
      </c>
      <c r="G16" s="2">
        <v>5</v>
      </c>
      <c r="H16" s="2">
        <v>5</v>
      </c>
      <c r="I16" s="2">
        <v>5</v>
      </c>
      <c r="J16" s="2">
        <v>5</v>
      </c>
      <c r="K16" s="3">
        <v>5</v>
      </c>
      <c r="L16" s="4">
        <v>5</v>
      </c>
      <c r="M16" s="29" t="s">
        <v>87</v>
      </c>
    </row>
    <row r="17" spans="1:14" ht="34.5" thickBot="1" x14ac:dyDescent="0.25">
      <c r="A17" s="5" t="s">
        <v>45</v>
      </c>
      <c r="B17" s="6" t="s">
        <v>10</v>
      </c>
      <c r="C17" s="2">
        <v>5</v>
      </c>
      <c r="D17" s="31">
        <v>5</v>
      </c>
      <c r="E17" s="2">
        <v>0</v>
      </c>
      <c r="F17" s="2">
        <v>5</v>
      </c>
      <c r="G17" s="31">
        <v>5</v>
      </c>
      <c r="H17" s="2">
        <v>5</v>
      </c>
      <c r="I17" s="2">
        <v>5</v>
      </c>
      <c r="J17" s="2">
        <v>3</v>
      </c>
      <c r="K17" s="3">
        <v>0</v>
      </c>
      <c r="L17" s="4">
        <v>0</v>
      </c>
      <c r="M17" s="29" t="s">
        <v>85</v>
      </c>
      <c r="N17" s="20" t="s">
        <v>83</v>
      </c>
    </row>
    <row r="18" spans="1:14" ht="68.25" thickBot="1" x14ac:dyDescent="0.25">
      <c r="A18" s="5" t="s">
        <v>46</v>
      </c>
      <c r="B18" s="6" t="s">
        <v>11</v>
      </c>
      <c r="C18" s="2">
        <v>4</v>
      </c>
      <c r="D18" s="2">
        <v>4</v>
      </c>
      <c r="E18" s="2">
        <v>0</v>
      </c>
      <c r="F18" s="2">
        <v>2</v>
      </c>
      <c r="G18" s="2">
        <v>5</v>
      </c>
      <c r="H18" s="2">
        <v>4</v>
      </c>
      <c r="I18" s="2">
        <v>4</v>
      </c>
      <c r="J18" s="2">
        <v>0</v>
      </c>
      <c r="K18" s="3">
        <v>0</v>
      </c>
      <c r="L18" s="4">
        <v>0</v>
      </c>
      <c r="M18" s="29" t="s">
        <v>85</v>
      </c>
      <c r="N18" s="20" t="s">
        <v>83</v>
      </c>
    </row>
    <row r="19" spans="1:14" ht="34.5" thickBot="1" x14ac:dyDescent="0.25">
      <c r="A19" s="5" t="s">
        <v>47</v>
      </c>
      <c r="B19" s="6" t="s">
        <v>12</v>
      </c>
      <c r="C19" s="2">
        <v>5</v>
      </c>
      <c r="D19" s="2">
        <v>5</v>
      </c>
      <c r="E19" s="2">
        <v>0</v>
      </c>
      <c r="F19" s="2">
        <v>5</v>
      </c>
      <c r="G19" s="2">
        <v>5</v>
      </c>
      <c r="H19" s="2">
        <v>5</v>
      </c>
      <c r="I19" s="2">
        <v>5</v>
      </c>
      <c r="J19" s="2">
        <v>5</v>
      </c>
      <c r="K19" s="3">
        <v>0</v>
      </c>
      <c r="L19" s="4">
        <v>0</v>
      </c>
      <c r="M19" s="29" t="s">
        <v>85</v>
      </c>
      <c r="N19" s="20" t="s">
        <v>83</v>
      </c>
    </row>
    <row r="20" spans="1:14" ht="23.25" thickBot="1" x14ac:dyDescent="0.25">
      <c r="A20" s="5" t="s">
        <v>48</v>
      </c>
      <c r="B20" s="6" t="s">
        <v>13</v>
      </c>
      <c r="C20" s="2">
        <v>0</v>
      </c>
      <c r="D20" s="2">
        <v>0</v>
      </c>
      <c r="E20" s="2">
        <v>0</v>
      </c>
      <c r="F20" s="2">
        <v>5</v>
      </c>
      <c r="G20" s="2">
        <v>0</v>
      </c>
      <c r="H20" s="2">
        <v>0</v>
      </c>
      <c r="I20" s="2">
        <v>0</v>
      </c>
      <c r="J20" s="2">
        <v>0</v>
      </c>
      <c r="K20" s="3">
        <v>5</v>
      </c>
      <c r="L20" s="4">
        <v>0</v>
      </c>
      <c r="M20" s="29" t="s">
        <v>87</v>
      </c>
    </row>
    <row r="21" spans="1:14" ht="23.25" thickBot="1" x14ac:dyDescent="0.25">
      <c r="A21" s="4" t="s">
        <v>49</v>
      </c>
      <c r="B21" s="53" t="s">
        <v>14</v>
      </c>
      <c r="C21" s="16">
        <v>0</v>
      </c>
      <c r="D21" s="16">
        <v>5</v>
      </c>
      <c r="E21" s="16">
        <v>0</v>
      </c>
      <c r="F21" s="16">
        <v>5</v>
      </c>
      <c r="G21" s="16">
        <v>0</v>
      </c>
      <c r="H21" s="16">
        <v>0</v>
      </c>
      <c r="I21" s="16">
        <v>0</v>
      </c>
      <c r="J21" s="16">
        <v>0</v>
      </c>
      <c r="K21" s="15">
        <v>0</v>
      </c>
      <c r="L21" s="4">
        <v>0</v>
      </c>
      <c r="M21" s="29" t="s">
        <v>87</v>
      </c>
    </row>
    <row r="22" spans="1:14" ht="23.25" thickBot="1" x14ac:dyDescent="0.25">
      <c r="A22" s="5" t="s">
        <v>50</v>
      </c>
      <c r="B22" s="6" t="s">
        <v>15</v>
      </c>
      <c r="C22" s="2">
        <v>0</v>
      </c>
      <c r="D22" s="2">
        <v>5</v>
      </c>
      <c r="E22" s="2">
        <v>5</v>
      </c>
      <c r="F22" s="2">
        <v>5</v>
      </c>
      <c r="G22" s="2">
        <v>5</v>
      </c>
      <c r="H22" s="2">
        <v>5</v>
      </c>
      <c r="I22" s="2">
        <v>5</v>
      </c>
      <c r="J22" s="2">
        <v>0</v>
      </c>
      <c r="K22" s="3">
        <v>5</v>
      </c>
      <c r="L22" s="4">
        <v>5</v>
      </c>
      <c r="M22" s="29" t="s">
        <v>87</v>
      </c>
    </row>
    <row r="23" spans="1:14" ht="12" thickBot="1" x14ac:dyDescent="0.25">
      <c r="A23" s="7"/>
      <c r="B23" s="8" t="s">
        <v>65</v>
      </c>
      <c r="C23" s="9">
        <f>SUM(C13:C22)</f>
        <v>30</v>
      </c>
      <c r="D23" s="9">
        <f t="shared" ref="D23:L23" si="1">SUM(D13:D22)</f>
        <v>39</v>
      </c>
      <c r="E23" s="9">
        <f t="shared" si="1"/>
        <v>23</v>
      </c>
      <c r="F23" s="9">
        <f t="shared" si="1"/>
        <v>40</v>
      </c>
      <c r="G23" s="9">
        <f t="shared" si="1"/>
        <v>39</v>
      </c>
      <c r="H23" s="9">
        <f t="shared" si="1"/>
        <v>38</v>
      </c>
      <c r="I23" s="9">
        <f t="shared" si="1"/>
        <v>38</v>
      </c>
      <c r="J23" s="9">
        <f t="shared" si="1"/>
        <v>23</v>
      </c>
      <c r="K23" s="10">
        <f t="shared" si="1"/>
        <v>27</v>
      </c>
      <c r="L23" s="9">
        <f t="shared" si="1"/>
        <v>24</v>
      </c>
      <c r="M23" s="29"/>
    </row>
    <row r="24" spans="1:14" ht="16.5" customHeight="1" thickBot="1" x14ac:dyDescent="0.25">
      <c r="A24" s="55" t="s">
        <v>32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7"/>
      <c r="M24" s="29"/>
    </row>
    <row r="25" spans="1:14" ht="79.5" thickBot="1" x14ac:dyDescent="0.25">
      <c r="A25" s="5" t="s">
        <v>51</v>
      </c>
      <c r="B25" s="6" t="s">
        <v>16</v>
      </c>
      <c r="C25" s="2">
        <v>4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9" t="s">
        <v>88</v>
      </c>
    </row>
    <row r="26" spans="1:14" ht="34.5" thickBot="1" x14ac:dyDescent="0.25">
      <c r="A26" s="5" t="s">
        <v>52</v>
      </c>
      <c r="B26" s="6" t="s">
        <v>17</v>
      </c>
      <c r="C26" s="2">
        <v>5</v>
      </c>
      <c r="D26" s="2">
        <v>0</v>
      </c>
      <c r="E26" s="2">
        <v>5</v>
      </c>
      <c r="F26" s="2">
        <v>5</v>
      </c>
      <c r="G26" s="2">
        <v>5</v>
      </c>
      <c r="H26" s="2">
        <v>5</v>
      </c>
      <c r="I26" s="2">
        <v>5</v>
      </c>
      <c r="J26" s="2">
        <v>5</v>
      </c>
      <c r="K26" s="2">
        <v>5</v>
      </c>
      <c r="L26" s="2">
        <v>5</v>
      </c>
      <c r="M26" s="29" t="s">
        <v>88</v>
      </c>
    </row>
    <row r="27" spans="1:14" ht="68.25" thickBot="1" x14ac:dyDescent="0.25">
      <c r="A27" s="5" t="s">
        <v>53</v>
      </c>
      <c r="B27" s="6" t="s">
        <v>18</v>
      </c>
      <c r="C27" s="2">
        <v>5</v>
      </c>
      <c r="D27" s="2">
        <v>5</v>
      </c>
      <c r="E27" s="2">
        <v>0</v>
      </c>
      <c r="F27" s="2">
        <v>5</v>
      </c>
      <c r="G27" s="2">
        <v>5</v>
      </c>
      <c r="H27" s="2">
        <v>5</v>
      </c>
      <c r="I27" s="2">
        <v>5</v>
      </c>
      <c r="J27" s="2">
        <v>5</v>
      </c>
      <c r="K27" s="2">
        <v>5</v>
      </c>
      <c r="L27" s="2">
        <v>0</v>
      </c>
      <c r="M27" s="29" t="s">
        <v>88</v>
      </c>
    </row>
    <row r="28" spans="1:14" ht="12" thickBot="1" x14ac:dyDescent="0.25">
      <c r="A28" s="7"/>
      <c r="B28" s="8" t="s">
        <v>65</v>
      </c>
      <c r="C28" s="9">
        <f>SUM(C25:C27)</f>
        <v>14</v>
      </c>
      <c r="D28" s="9">
        <f t="shared" ref="D28:K28" si="2">SUM(D25:D27)</f>
        <v>5</v>
      </c>
      <c r="E28" s="9">
        <f t="shared" si="2"/>
        <v>5</v>
      </c>
      <c r="F28" s="9">
        <f t="shared" si="2"/>
        <v>10</v>
      </c>
      <c r="G28" s="9">
        <f t="shared" si="2"/>
        <v>10</v>
      </c>
      <c r="H28" s="9">
        <f t="shared" si="2"/>
        <v>10</v>
      </c>
      <c r="I28" s="9">
        <f t="shared" si="2"/>
        <v>10</v>
      </c>
      <c r="J28" s="9">
        <f t="shared" si="2"/>
        <v>10</v>
      </c>
      <c r="K28" s="10">
        <f t="shared" si="2"/>
        <v>10</v>
      </c>
      <c r="L28" s="11">
        <f>SUM(L25:L27)</f>
        <v>5</v>
      </c>
      <c r="M28" s="29"/>
    </row>
    <row r="29" spans="1:14" ht="15.75" customHeight="1" thickBot="1" x14ac:dyDescent="0.25">
      <c r="A29" s="55" t="s">
        <v>33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7"/>
      <c r="M29" s="29"/>
    </row>
    <row r="30" spans="1:14" ht="45.75" thickBot="1" x14ac:dyDescent="0.25">
      <c r="A30" s="5" t="s">
        <v>54</v>
      </c>
      <c r="B30" s="6" t="s">
        <v>19</v>
      </c>
      <c r="C30" s="2">
        <v>5</v>
      </c>
      <c r="D30" s="2">
        <v>5</v>
      </c>
      <c r="E30" s="2">
        <v>5</v>
      </c>
      <c r="F30" s="2">
        <v>0</v>
      </c>
      <c r="G30" s="2">
        <v>0</v>
      </c>
      <c r="H30" s="2">
        <v>5</v>
      </c>
      <c r="I30" s="2">
        <v>0</v>
      </c>
      <c r="J30" s="2">
        <v>5</v>
      </c>
      <c r="K30" s="3">
        <v>5</v>
      </c>
      <c r="L30" s="4">
        <v>5</v>
      </c>
      <c r="M30" s="29" t="s">
        <v>87</v>
      </c>
    </row>
    <row r="31" spans="1:14" ht="12" thickBot="1" x14ac:dyDescent="0.25">
      <c r="A31" s="32"/>
      <c r="B31" s="8" t="s">
        <v>65</v>
      </c>
      <c r="C31" s="9">
        <f>C30</f>
        <v>5</v>
      </c>
      <c r="D31" s="9">
        <f t="shared" ref="D31:L31" si="3">D30</f>
        <v>5</v>
      </c>
      <c r="E31" s="9">
        <f t="shared" si="3"/>
        <v>5</v>
      </c>
      <c r="F31" s="9">
        <f t="shared" si="3"/>
        <v>0</v>
      </c>
      <c r="G31" s="9">
        <f t="shared" si="3"/>
        <v>0</v>
      </c>
      <c r="H31" s="9">
        <f t="shared" si="3"/>
        <v>5</v>
      </c>
      <c r="I31" s="9">
        <f t="shared" si="3"/>
        <v>0</v>
      </c>
      <c r="J31" s="9">
        <f t="shared" si="3"/>
        <v>5</v>
      </c>
      <c r="K31" s="11">
        <f t="shared" si="3"/>
        <v>5</v>
      </c>
      <c r="L31" s="11">
        <f t="shared" si="3"/>
        <v>5</v>
      </c>
      <c r="M31" s="29"/>
    </row>
    <row r="32" spans="1:14" ht="15.75" customHeight="1" thickBot="1" x14ac:dyDescent="0.25">
      <c r="A32" s="55" t="s">
        <v>34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7"/>
      <c r="M32" s="29"/>
    </row>
    <row r="33" spans="1:14" ht="45.75" thickBot="1" x14ac:dyDescent="0.25">
      <c r="A33" s="5" t="s">
        <v>55</v>
      </c>
      <c r="B33" s="6" t="s">
        <v>20</v>
      </c>
      <c r="C33" s="2">
        <v>0</v>
      </c>
      <c r="D33" s="2">
        <v>5</v>
      </c>
      <c r="E33" s="2">
        <v>5</v>
      </c>
      <c r="F33" s="2">
        <v>5</v>
      </c>
      <c r="G33" s="2">
        <v>5</v>
      </c>
      <c r="H33" s="2">
        <v>5</v>
      </c>
      <c r="I33" s="2">
        <v>5</v>
      </c>
      <c r="J33" s="2">
        <v>5</v>
      </c>
      <c r="K33" s="3">
        <v>5</v>
      </c>
      <c r="L33" s="4">
        <v>5</v>
      </c>
      <c r="M33" s="29" t="s">
        <v>87</v>
      </c>
    </row>
    <row r="34" spans="1:14" ht="13.5" thickBot="1" x14ac:dyDescent="0.25">
      <c r="A34" s="5" t="s">
        <v>56</v>
      </c>
      <c r="B34" s="6" t="s">
        <v>21</v>
      </c>
      <c r="C34" s="2">
        <v>0</v>
      </c>
      <c r="D34" s="2">
        <v>0</v>
      </c>
      <c r="E34" s="2">
        <v>0</v>
      </c>
      <c r="F34" s="2">
        <v>5</v>
      </c>
      <c r="G34" s="2">
        <v>0</v>
      </c>
      <c r="H34" s="2">
        <v>0</v>
      </c>
      <c r="I34" s="2">
        <v>0</v>
      </c>
      <c r="J34" s="2">
        <v>0</v>
      </c>
      <c r="K34" s="3">
        <v>5</v>
      </c>
      <c r="L34" s="4">
        <v>0</v>
      </c>
      <c r="M34" s="29" t="s">
        <v>87</v>
      </c>
    </row>
    <row r="35" spans="1:14" ht="12" thickBot="1" x14ac:dyDescent="0.25">
      <c r="A35" s="7"/>
      <c r="B35" s="8" t="s">
        <v>65</v>
      </c>
      <c r="C35" s="9">
        <f>SUM(C33:C34)</f>
        <v>0</v>
      </c>
      <c r="D35" s="9">
        <f t="shared" ref="D35:L35" si="4">SUM(D33:D34)</f>
        <v>5</v>
      </c>
      <c r="E35" s="9">
        <f t="shared" si="4"/>
        <v>5</v>
      </c>
      <c r="F35" s="9">
        <f t="shared" si="4"/>
        <v>10</v>
      </c>
      <c r="G35" s="9">
        <f t="shared" si="4"/>
        <v>5</v>
      </c>
      <c r="H35" s="9">
        <f t="shared" si="4"/>
        <v>5</v>
      </c>
      <c r="I35" s="9">
        <f t="shared" si="4"/>
        <v>5</v>
      </c>
      <c r="J35" s="9">
        <f t="shared" si="4"/>
        <v>5</v>
      </c>
      <c r="K35" s="10">
        <f t="shared" si="4"/>
        <v>10</v>
      </c>
      <c r="L35" s="11">
        <f t="shared" si="4"/>
        <v>5</v>
      </c>
      <c r="M35" s="29"/>
    </row>
    <row r="36" spans="1:14" ht="16.5" customHeight="1" thickBot="1" x14ac:dyDescent="0.25">
      <c r="A36" s="55" t="s">
        <v>35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7"/>
      <c r="M36" s="29"/>
    </row>
    <row r="37" spans="1:14" ht="13.5" thickBot="1" x14ac:dyDescent="0.25">
      <c r="A37" s="5" t="s">
        <v>57</v>
      </c>
      <c r="B37" s="6" t="s">
        <v>22</v>
      </c>
      <c r="C37" s="2">
        <v>2.79</v>
      </c>
      <c r="D37" s="2">
        <v>1.56</v>
      </c>
      <c r="E37" s="2">
        <v>5</v>
      </c>
      <c r="F37" s="2">
        <v>0.82</v>
      </c>
      <c r="G37" s="2">
        <v>1.72</v>
      </c>
      <c r="H37" s="2">
        <v>0</v>
      </c>
      <c r="I37" s="2">
        <v>4.0999999999999996</v>
      </c>
      <c r="J37" s="2">
        <v>2.95</v>
      </c>
      <c r="K37" s="3">
        <v>4.67</v>
      </c>
      <c r="L37" s="4">
        <v>4.92</v>
      </c>
      <c r="M37" s="29" t="s">
        <v>85</v>
      </c>
      <c r="N37" s="20" t="s">
        <v>83</v>
      </c>
    </row>
    <row r="38" spans="1:14" ht="34.5" thickBot="1" x14ac:dyDescent="0.25">
      <c r="A38" s="5" t="s">
        <v>58</v>
      </c>
      <c r="B38" s="6" t="s">
        <v>23</v>
      </c>
      <c r="C38" s="2">
        <v>0</v>
      </c>
      <c r="D38" s="2">
        <v>0</v>
      </c>
      <c r="E38" s="2">
        <v>0</v>
      </c>
      <c r="F38" s="2">
        <v>5</v>
      </c>
      <c r="G38" s="2">
        <v>0</v>
      </c>
      <c r="H38" s="2">
        <v>0</v>
      </c>
      <c r="I38" s="2">
        <v>0</v>
      </c>
      <c r="J38" s="2">
        <v>0</v>
      </c>
      <c r="K38" s="3">
        <v>5</v>
      </c>
      <c r="L38" s="4">
        <v>0</v>
      </c>
      <c r="M38" s="29" t="s">
        <v>85</v>
      </c>
      <c r="N38" s="20" t="s">
        <v>83</v>
      </c>
    </row>
    <row r="39" spans="1:14" ht="12" thickBot="1" x14ac:dyDescent="0.25">
      <c r="A39" s="7"/>
      <c r="B39" s="8" t="s">
        <v>65</v>
      </c>
      <c r="C39" s="9">
        <f>SUM(C37:C38)</f>
        <v>2.79</v>
      </c>
      <c r="D39" s="9">
        <f t="shared" ref="D39:K39" si="5">SUM(D37:D38)</f>
        <v>1.56</v>
      </c>
      <c r="E39" s="9">
        <f t="shared" si="5"/>
        <v>5</v>
      </c>
      <c r="F39" s="9">
        <f t="shared" si="5"/>
        <v>5.82</v>
      </c>
      <c r="G39" s="9">
        <f t="shared" si="5"/>
        <v>1.72</v>
      </c>
      <c r="H39" s="9">
        <f t="shared" si="5"/>
        <v>0</v>
      </c>
      <c r="I39" s="9">
        <f t="shared" si="5"/>
        <v>4.0999999999999996</v>
      </c>
      <c r="J39" s="9">
        <f t="shared" si="5"/>
        <v>2.95</v>
      </c>
      <c r="K39" s="10">
        <f t="shared" si="5"/>
        <v>9.67</v>
      </c>
      <c r="L39" s="11">
        <f>SUM(L37:L38)</f>
        <v>4.92</v>
      </c>
      <c r="M39" s="29"/>
    </row>
    <row r="40" spans="1:14" ht="15.75" customHeight="1" thickBot="1" x14ac:dyDescent="0.25">
      <c r="A40" s="55" t="s">
        <v>36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7"/>
      <c r="M40" s="29"/>
    </row>
    <row r="41" spans="1:14" ht="34.5" thickBot="1" x14ac:dyDescent="0.25">
      <c r="A41" s="5" t="s">
        <v>59</v>
      </c>
      <c r="B41" s="6" t="s">
        <v>24</v>
      </c>
      <c r="C41" s="2">
        <v>0</v>
      </c>
      <c r="D41" s="2">
        <v>5</v>
      </c>
      <c r="E41" s="2">
        <v>0</v>
      </c>
      <c r="F41" s="2">
        <v>5</v>
      </c>
      <c r="G41" s="2">
        <v>0</v>
      </c>
      <c r="H41" s="2">
        <v>0</v>
      </c>
      <c r="I41" s="2">
        <v>5</v>
      </c>
      <c r="J41" s="2">
        <v>5</v>
      </c>
      <c r="K41" s="2">
        <v>5</v>
      </c>
      <c r="L41" s="2">
        <v>5</v>
      </c>
      <c r="M41" s="29" t="s">
        <v>88</v>
      </c>
    </row>
    <row r="42" spans="1:14" ht="23.25" thickBot="1" x14ac:dyDescent="0.25">
      <c r="A42" s="5" t="s">
        <v>60</v>
      </c>
      <c r="B42" s="6" t="s">
        <v>25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9" t="s">
        <v>88</v>
      </c>
    </row>
    <row r="43" spans="1:14" ht="12" thickBot="1" x14ac:dyDescent="0.25">
      <c r="A43" s="7"/>
      <c r="B43" s="8" t="s">
        <v>65</v>
      </c>
      <c r="C43" s="9">
        <f>SUM(C41:C42)</f>
        <v>0</v>
      </c>
      <c r="D43" s="9">
        <f t="shared" ref="D43:K43" si="6">SUM(D41:D42)</f>
        <v>5</v>
      </c>
      <c r="E43" s="9">
        <f t="shared" si="6"/>
        <v>0</v>
      </c>
      <c r="F43" s="9">
        <f t="shared" si="6"/>
        <v>5</v>
      </c>
      <c r="G43" s="9">
        <f t="shared" si="6"/>
        <v>0</v>
      </c>
      <c r="H43" s="9">
        <f t="shared" si="6"/>
        <v>0</v>
      </c>
      <c r="I43" s="9">
        <f t="shared" si="6"/>
        <v>5</v>
      </c>
      <c r="J43" s="9">
        <f t="shared" si="6"/>
        <v>5</v>
      </c>
      <c r="K43" s="10">
        <f t="shared" si="6"/>
        <v>5</v>
      </c>
      <c r="L43" s="11">
        <f>SUM(L41:L42)</f>
        <v>5</v>
      </c>
      <c r="M43" s="29"/>
    </row>
    <row r="44" spans="1:14" ht="15" customHeight="1" thickBot="1" x14ac:dyDescent="0.25">
      <c r="A44" s="55" t="s">
        <v>37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7"/>
      <c r="M44" s="29"/>
    </row>
    <row r="45" spans="1:14" ht="34.5" thickBot="1" x14ac:dyDescent="0.25">
      <c r="A45" s="5" t="s">
        <v>61</v>
      </c>
      <c r="B45" s="14" t="s">
        <v>26</v>
      </c>
      <c r="C45" s="33">
        <v>0</v>
      </c>
      <c r="D45" s="34">
        <v>0</v>
      </c>
      <c r="E45" s="33">
        <v>0</v>
      </c>
      <c r="F45" s="34">
        <v>0</v>
      </c>
      <c r="G45" s="33">
        <v>0</v>
      </c>
      <c r="H45" s="34">
        <v>0</v>
      </c>
      <c r="I45" s="33">
        <v>5</v>
      </c>
      <c r="J45" s="34">
        <v>0</v>
      </c>
      <c r="K45" s="34">
        <v>0</v>
      </c>
      <c r="L45" s="35">
        <v>0</v>
      </c>
      <c r="M45" s="29" t="s">
        <v>87</v>
      </c>
    </row>
    <row r="46" spans="1:14" ht="34.5" thickBot="1" x14ac:dyDescent="0.25">
      <c r="A46" s="5" t="s">
        <v>62</v>
      </c>
      <c r="B46" s="6" t="s">
        <v>27</v>
      </c>
      <c r="C46" s="2">
        <v>0</v>
      </c>
      <c r="D46" s="2">
        <v>5</v>
      </c>
      <c r="E46" s="2">
        <v>5</v>
      </c>
      <c r="F46" s="2">
        <v>5</v>
      </c>
      <c r="G46" s="2">
        <v>0</v>
      </c>
      <c r="H46" s="2">
        <v>0</v>
      </c>
      <c r="I46" s="2">
        <v>0</v>
      </c>
      <c r="J46" s="2">
        <v>2</v>
      </c>
      <c r="K46" s="3">
        <v>5</v>
      </c>
      <c r="L46" s="5">
        <v>5</v>
      </c>
      <c r="M46" s="36" t="s">
        <v>85</v>
      </c>
      <c r="N46" s="37" t="s">
        <v>83</v>
      </c>
    </row>
    <row r="47" spans="1:14" ht="34.5" thickBot="1" x14ac:dyDescent="0.25">
      <c r="A47" s="5" t="s">
        <v>63</v>
      </c>
      <c r="B47" s="6" t="s">
        <v>28</v>
      </c>
      <c r="C47" s="2">
        <v>0</v>
      </c>
      <c r="D47" s="2">
        <v>0</v>
      </c>
      <c r="E47" s="2">
        <v>0</v>
      </c>
      <c r="F47" s="2">
        <v>0</v>
      </c>
      <c r="G47" s="2">
        <v>5</v>
      </c>
      <c r="H47" s="2">
        <v>5</v>
      </c>
      <c r="I47" s="2">
        <v>5</v>
      </c>
      <c r="J47" s="2">
        <v>0</v>
      </c>
      <c r="K47" s="3">
        <v>0</v>
      </c>
      <c r="L47" s="4">
        <v>0</v>
      </c>
      <c r="M47" s="29" t="s">
        <v>85</v>
      </c>
      <c r="N47" s="20" t="s">
        <v>89</v>
      </c>
    </row>
    <row r="48" spans="1:14" ht="12" thickBot="1" x14ac:dyDescent="0.25">
      <c r="A48" s="7"/>
      <c r="B48" s="8" t="s">
        <v>65</v>
      </c>
      <c r="C48" s="9">
        <f>SUM(C45:C47)</f>
        <v>0</v>
      </c>
      <c r="D48" s="9">
        <f t="shared" ref="D48:L48" si="7">SUM(D45:D47)</f>
        <v>5</v>
      </c>
      <c r="E48" s="9">
        <f t="shared" si="7"/>
        <v>5</v>
      </c>
      <c r="F48" s="9">
        <f t="shared" si="7"/>
        <v>5</v>
      </c>
      <c r="G48" s="9">
        <f t="shared" si="7"/>
        <v>5</v>
      </c>
      <c r="H48" s="9">
        <f t="shared" si="7"/>
        <v>5</v>
      </c>
      <c r="I48" s="9">
        <f t="shared" si="7"/>
        <v>10</v>
      </c>
      <c r="J48" s="9">
        <f t="shared" si="7"/>
        <v>2</v>
      </c>
      <c r="K48" s="9">
        <f t="shared" si="7"/>
        <v>5</v>
      </c>
      <c r="L48" s="9">
        <f t="shared" si="7"/>
        <v>5</v>
      </c>
      <c r="M48" s="29"/>
    </row>
    <row r="49" spans="1:13" s="39" customFormat="1" ht="18.75" customHeight="1" thickBot="1" x14ac:dyDescent="0.25">
      <c r="A49" s="64" t="s">
        <v>29</v>
      </c>
      <c r="B49" s="65"/>
      <c r="C49" s="17">
        <f>C6*(C11+C23+C28+C31+C35+C39+C43+C48)</f>
        <v>60.269000000000005</v>
      </c>
      <c r="D49" s="17">
        <f t="shared" ref="D49:L49" si="8">D6*(D11+D23+D28+D31+D35+D39+D43+D48)</f>
        <v>73.216000000000008</v>
      </c>
      <c r="E49" s="18">
        <f t="shared" si="8"/>
        <v>55</v>
      </c>
      <c r="F49" s="19">
        <f t="shared" si="8"/>
        <v>96.983999999999995</v>
      </c>
      <c r="G49" s="17">
        <f t="shared" si="8"/>
        <v>77.664000000000001</v>
      </c>
      <c r="H49" s="17">
        <f t="shared" si="8"/>
        <v>80.399999999999991</v>
      </c>
      <c r="I49" s="19">
        <f t="shared" si="8"/>
        <v>83.71</v>
      </c>
      <c r="J49" s="18">
        <f t="shared" si="8"/>
        <v>59.345000000000006</v>
      </c>
      <c r="K49" s="17">
        <f t="shared" si="8"/>
        <v>78.67</v>
      </c>
      <c r="L49" s="18">
        <f t="shared" si="8"/>
        <v>60.92</v>
      </c>
      <c r="M49" s="38">
        <f>SUM(C49:L49)</f>
        <v>726.17799999999988</v>
      </c>
    </row>
    <row r="50" spans="1:13" x14ac:dyDescent="0.2">
      <c r="B50" s="21" t="s">
        <v>75</v>
      </c>
      <c r="C50" s="40">
        <f>C11+C23+C28+C31+C35+C39+C43+C48</f>
        <v>54.79</v>
      </c>
      <c r="D50" s="40">
        <f t="shared" ref="D50:K50" si="9">D11+D23+D28+D31+D35+D39+D43+D48</f>
        <v>66.56</v>
      </c>
      <c r="E50" s="40">
        <f t="shared" si="9"/>
        <v>55</v>
      </c>
      <c r="F50" s="40">
        <f t="shared" si="9"/>
        <v>80.819999999999993</v>
      </c>
      <c r="G50" s="40">
        <f t="shared" si="9"/>
        <v>64.72</v>
      </c>
      <c r="H50" s="40">
        <f t="shared" si="9"/>
        <v>67</v>
      </c>
      <c r="I50" s="40">
        <f t="shared" si="9"/>
        <v>76.099999999999994</v>
      </c>
      <c r="J50" s="40">
        <f t="shared" si="9"/>
        <v>53.95</v>
      </c>
      <c r="K50" s="40">
        <f t="shared" si="9"/>
        <v>78.67</v>
      </c>
      <c r="L50" s="40"/>
      <c r="M50" s="41">
        <f>SUM(C50:K50)</f>
        <v>597.61</v>
      </c>
    </row>
    <row r="51" spans="1:13" x14ac:dyDescent="0.2"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1"/>
    </row>
    <row r="52" spans="1:13" x14ac:dyDescent="0.2">
      <c r="B52" s="21" t="s">
        <v>81</v>
      </c>
      <c r="C52" s="42">
        <f>C49-$C53</f>
        <v>-12.348799999999983</v>
      </c>
      <c r="D52" s="42">
        <f t="shared" ref="D52:K52" si="10">D49-$C53</f>
        <v>0.59820000000001983</v>
      </c>
      <c r="E52" s="42">
        <f t="shared" si="10"/>
        <v>-17.617799999999988</v>
      </c>
      <c r="F52" s="42">
        <f t="shared" si="10"/>
        <v>24.366200000000006</v>
      </c>
      <c r="G52" s="42">
        <f t="shared" si="10"/>
        <v>5.0462000000000131</v>
      </c>
      <c r="H52" s="42">
        <f t="shared" si="10"/>
        <v>7.7822000000000031</v>
      </c>
      <c r="I52" s="42">
        <f t="shared" si="10"/>
        <v>11.092200000000005</v>
      </c>
      <c r="J52" s="42">
        <f t="shared" si="10"/>
        <v>-13.272799999999982</v>
      </c>
      <c r="K52" s="42">
        <f t="shared" si="10"/>
        <v>6.0522000000000133</v>
      </c>
      <c r="L52" s="42">
        <f>L49-$C53</f>
        <v>-11.697799999999987</v>
      </c>
      <c r="M52" s="41">
        <f>SUMSQ(C52,D52,E52,F52,G52,H52,I52,J52,K52,L52)/10</f>
        <v>161.56478255999994</v>
      </c>
    </row>
    <row r="53" spans="1:13" x14ac:dyDescent="0.2">
      <c r="B53" s="21" t="s">
        <v>79</v>
      </c>
      <c r="C53" s="13">
        <f>SUM(C49:L49)/10</f>
        <v>72.617799999999988</v>
      </c>
      <c r="D53" s="42"/>
      <c r="E53" s="42"/>
      <c r="F53" s="42"/>
      <c r="G53" s="42"/>
      <c r="H53" s="42"/>
      <c r="I53" s="42"/>
      <c r="J53" s="42"/>
      <c r="K53" s="42"/>
      <c r="L53" s="42"/>
      <c r="M53" s="42"/>
    </row>
    <row r="54" spans="1:13" x14ac:dyDescent="0.2">
      <c r="B54" s="21" t="s">
        <v>80</v>
      </c>
      <c r="C54" s="13">
        <f>SQRT(M52)</f>
        <v>12.710813607318768</v>
      </c>
      <c r="D54" s="42"/>
      <c r="E54" s="42"/>
      <c r="F54" s="42"/>
      <c r="G54" s="42"/>
      <c r="H54" s="42"/>
      <c r="I54" s="42"/>
      <c r="J54" s="42"/>
      <c r="K54" s="42"/>
      <c r="L54" s="42"/>
    </row>
    <row r="56" spans="1:13" x14ac:dyDescent="0.2">
      <c r="B56" s="21" t="s">
        <v>76</v>
      </c>
      <c r="C56" s="43">
        <f>C53+2/3*C54</f>
        <v>81.091675738212501</v>
      </c>
      <c r="D56" s="44">
        <v>100</v>
      </c>
    </row>
    <row r="57" spans="1:13" x14ac:dyDescent="0.2">
      <c r="B57" s="21" t="s">
        <v>77</v>
      </c>
      <c r="C57" s="45">
        <f>C53-2/3*C54</f>
        <v>64.143924261787475</v>
      </c>
      <c r="D57" s="45">
        <f>C56</f>
        <v>81.091675738212501</v>
      </c>
    </row>
    <row r="58" spans="1:13" x14ac:dyDescent="0.2">
      <c r="B58" s="21" t="s">
        <v>78</v>
      </c>
      <c r="C58" s="46">
        <v>0</v>
      </c>
      <c r="D58" s="47">
        <f>C57</f>
        <v>64.143924261787475</v>
      </c>
    </row>
    <row r="60" spans="1:13" s="51" customFormat="1" ht="15.75" x14ac:dyDescent="0.25">
      <c r="A60" s="48"/>
      <c r="B60" s="49"/>
      <c r="C60" s="49"/>
      <c r="D60" s="50"/>
      <c r="E60" s="48"/>
      <c r="G60" s="48"/>
      <c r="H60" s="48"/>
      <c r="I60" s="48"/>
      <c r="J60" s="48"/>
      <c r="K60" s="48"/>
      <c r="L60" s="48"/>
    </row>
    <row r="61" spans="1:13" s="51" customFormat="1" ht="15.75" x14ac:dyDescent="0.25">
      <c r="A61" s="48"/>
      <c r="B61" s="49"/>
      <c r="E61" s="48"/>
      <c r="F61" s="48"/>
      <c r="G61" s="48"/>
      <c r="H61" s="48"/>
      <c r="I61" s="48"/>
      <c r="J61" s="48"/>
      <c r="K61" s="48"/>
      <c r="L61" s="48"/>
    </row>
    <row r="62" spans="1:13" ht="18.75" x14ac:dyDescent="0.2">
      <c r="B62" s="52"/>
      <c r="C62" s="20"/>
      <c r="D62" s="20"/>
    </row>
  </sheetData>
  <customSheetViews>
    <customSheetView guid="{11876AC0-7BE1-4FE1-BDCA-B7DBC1EF1495}" scale="120" showPageBreaks="1" fitToPage="1" hiddenColumns="1">
      <pane ySplit="5" topLeftCell="A39" activePane="bottomLeft" state="frozen"/>
      <selection pane="bottomLeft" activeCell="C5" sqref="A5:XFD51"/>
      <pageMargins left="0.7" right="0.7" top="0.75" bottom="0.75" header="0.3" footer="0.3"/>
      <pageSetup paperSize="9" fitToHeight="0" orientation="landscape" r:id="rId1"/>
    </customSheetView>
    <customSheetView guid="{684A62B2-D1AF-430D-BEBD-2CE67FCE4F3D}" scale="120" fitToPage="1" hiddenRows="1">
      <pane ySplit="5" topLeftCell="A36" activePane="bottomLeft" state="frozen"/>
      <selection pane="bottomLeft" activeCell="C41" sqref="C41:J41"/>
      <pageMargins left="0.7" right="0.7" top="0.75" bottom="0.75" header="0.3" footer="0.3"/>
      <pageSetup paperSize="9" scale="87" fitToHeight="0" orientation="landscape" r:id="rId2"/>
    </customSheetView>
    <customSheetView guid="{E7F8FF50-8A1A-421B-914E-F1717E9F80BA}" scale="120" fitToPage="1" hiddenRows="1">
      <pane ySplit="5" topLeftCell="A36" activePane="bottomLeft" state="frozen"/>
      <selection pane="bottomLeft" activeCell="E46" sqref="E45:E46"/>
      <pageMargins left="0.7" right="0.7" top="0.75" bottom="0.75" header="0.3" footer="0.3"/>
      <pageSetup paperSize="9" scale="87" fitToHeight="0" orientation="landscape" r:id="rId3"/>
    </customSheetView>
    <customSheetView guid="{4081D104-7DCC-44D6-A865-F26230364378}" scale="120" fitToPage="1" hiddenRows="1">
      <pane ySplit="5" topLeftCell="A25" activePane="bottomLeft" state="frozen"/>
      <selection pane="bottomLeft" activeCell="D26" sqref="D26"/>
      <pageMargins left="0.7" right="0.7" top="0.75" bottom="0.75" header="0.3" footer="0.3"/>
      <pageSetup paperSize="9" scale="87" fitToHeight="0" orientation="landscape" r:id="rId4"/>
    </customSheetView>
    <customSheetView guid="{28FEF256-629D-43F7-A0A1-0CBCF855AE5E}" scale="120" showPageBreaks="1" fitToPage="1" hiddenRows="1">
      <pane ySplit="5" topLeftCell="A6" activePane="bottomLeft" state="frozen"/>
      <selection pane="bottomLeft" activeCell="K46" sqref="K46"/>
      <pageMargins left="0.7" right="0.7" top="0.75" bottom="0.75" header="0.3" footer="0.3"/>
      <pageSetup paperSize="9" scale="57" orientation="portrait" r:id="rId5"/>
    </customSheetView>
  </customSheetViews>
  <mergeCells count="13">
    <mergeCell ref="A32:L32"/>
    <mergeCell ref="A36:L36"/>
    <mergeCell ref="A40:L40"/>
    <mergeCell ref="A44:L44"/>
    <mergeCell ref="A49:B49"/>
    <mergeCell ref="A2:L2"/>
    <mergeCell ref="A24:L24"/>
    <mergeCell ref="A29:L29"/>
    <mergeCell ref="B4:B5"/>
    <mergeCell ref="A4:A5"/>
    <mergeCell ref="C4:L4"/>
    <mergeCell ref="A7:L7"/>
    <mergeCell ref="A12:L12"/>
  </mergeCells>
  <pageMargins left="0.7" right="0.7" top="0.75" bottom="0.75" header="0.3" footer="0.3"/>
  <pageSetup paperSize="9" fitToHeight="0"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ASFR</dc:creator>
  <cp:lastModifiedBy>ASFR</cp:lastModifiedBy>
  <cp:lastPrinted>2025-06-06T06:39:35Z</cp:lastPrinted>
  <dcterms:created xsi:type="dcterms:W3CDTF">2022-02-22T02:51:06Z</dcterms:created>
  <dcterms:modified xsi:type="dcterms:W3CDTF">2025-06-06T06:50:10Z</dcterms:modified>
</cp:coreProperties>
</file>