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updateLinks="never"/>
  <mc:AlternateContent xmlns:mc="http://schemas.openxmlformats.org/markup-compatibility/2006">
    <mc:Choice Requires="x15">
      <x15ac:absPath xmlns:x15ac="http://schemas.microsoft.com/office/spreadsheetml/2010/11/ac" url="C:\Users\User-0208\Desktop\ПРОГРАММА  20-22гг декабрь 2021года\Программа 20250-2022 (декабрь 2021г.)\ПРОГРАММЫ Муниципалитетов\"/>
    </mc:Choice>
  </mc:AlternateContent>
  <xr:revisionPtr revIDLastSave="0" documentId="13_ncr:1_{0A74333B-DBE5-4832-B49D-87D03D595D8F}" xr6:coauthVersionLast="47" xr6:coauthVersionMax="47" xr10:uidLastSave="{00000000-0000-0000-0000-000000000000}"/>
  <bookViews>
    <workbookView xWindow="-108" yWindow="-108" windowWidth="23256" windowHeight="12576" tabRatio="624" xr2:uid="{00000000-000D-0000-FFFF-FFFF00000000}"/>
  </bookViews>
  <sheets>
    <sheet name="Прил.1.1 -перечень домов" sheetId="1" r:id="rId1"/>
    <sheet name="Прил.1.2-реестр дом" sheetId="2" r:id="rId2"/>
    <sheet name="Прил.1.3-плановые показатели" sheetId="3" r:id="rId3"/>
  </sheets>
  <definedNames>
    <definedName name="_xlnm._FilterDatabase" localSheetId="0" hidden="1">'Прил.1.1 -перечень домов'!$A$14:$XFC$33</definedName>
    <definedName name="_xlnm._FilterDatabase" localSheetId="1" hidden="1">'Прил.1.2-реестр дом'!$A$8:$BV$27</definedName>
    <definedName name="_xlnm._FilterDatabase" localSheetId="2" hidden="1">'Прил.1.3-плановые показатели'!$A$8:$P$12</definedName>
    <definedName name="_xlnm.Print_Titles" localSheetId="0">'Прил.1.1 -перечень домов'!$10:$13</definedName>
    <definedName name="_xlnm.Print_Titles" localSheetId="1">'Прил.1.2-реестр дом'!$5:$8</definedName>
    <definedName name="_xlnm.Print_Area" localSheetId="0">'Прил.1.1 -перечень домов'!$A$1:$U$24</definedName>
    <definedName name="_xlnm.Print_Area" localSheetId="1">'Прил.1.2-реестр дом'!$A$1:$Y$18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" l="1"/>
  <c r="V9" i="2"/>
  <c r="Y9" i="2"/>
  <c r="X9" i="2"/>
  <c r="W9" i="2"/>
  <c r="U9" i="2"/>
  <c r="T9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A20" i="2"/>
  <c r="L9" i="3"/>
  <c r="K9" i="3"/>
  <c r="J9" i="3"/>
  <c r="I9" i="3"/>
  <c r="H9" i="3"/>
  <c r="G9" i="3"/>
  <c r="F9" i="3"/>
  <c r="E9" i="3"/>
  <c r="D9" i="3"/>
  <c r="C9" i="3"/>
  <c r="Q15" i="1"/>
  <c r="P15" i="1"/>
  <c r="O15" i="1"/>
  <c r="M15" i="1"/>
  <c r="L15" i="1"/>
  <c r="K15" i="1"/>
  <c r="J15" i="1"/>
  <c r="I15" i="1"/>
  <c r="A26" i="1"/>
  <c r="B27" i="1"/>
  <c r="B28" i="1" s="1"/>
  <c r="B29" i="1" s="1"/>
  <c r="B30" i="1" s="1"/>
  <c r="B31" i="1" s="1"/>
  <c r="B32" i="1" s="1"/>
  <c r="B33" i="1" s="1"/>
  <c r="B18" i="1"/>
  <c r="B19" i="1" s="1"/>
  <c r="B20" i="1" s="1"/>
  <c r="B21" i="1" s="1"/>
  <c r="B22" i="1" s="1"/>
  <c r="B23" i="1" s="1"/>
  <c r="B24" i="1" s="1"/>
  <c r="X10" i="2" l="1"/>
  <c r="O25" i="2" l="1"/>
  <c r="Y25" i="2" s="1"/>
  <c r="O23" i="2"/>
  <c r="Y23" i="2" s="1"/>
  <c r="O22" i="2"/>
  <c r="Y22" i="2" s="1"/>
  <c r="O20" i="2"/>
  <c r="Y20" i="2" s="1"/>
  <c r="E25" i="2"/>
  <c r="E23" i="2"/>
  <c r="E22" i="2"/>
  <c r="E20" i="2"/>
  <c r="D25" i="2"/>
  <c r="D23" i="2"/>
  <c r="D22" i="2"/>
  <c r="D20" i="2"/>
  <c r="K19" i="2"/>
  <c r="V19" i="2"/>
  <c r="X19" i="2"/>
  <c r="W19" i="2"/>
  <c r="U19" i="2"/>
  <c r="T19" i="2"/>
  <c r="S19" i="2"/>
  <c r="R19" i="2"/>
  <c r="Q19" i="2"/>
  <c r="P19" i="2"/>
  <c r="M19" i="2"/>
  <c r="L19" i="2"/>
  <c r="J19" i="2"/>
  <c r="I19" i="2"/>
  <c r="H19" i="2"/>
  <c r="G19" i="2"/>
  <c r="B21" i="2"/>
  <c r="B22" i="2" s="1"/>
  <c r="B23" i="2" s="1"/>
  <c r="B24" i="2" s="1"/>
  <c r="B25" i="2" s="1"/>
  <c r="B26" i="2" s="1"/>
  <c r="B27" i="2" s="1"/>
  <c r="Q25" i="1"/>
  <c r="P25" i="1"/>
  <c r="O25" i="1"/>
  <c r="M25" i="1"/>
  <c r="L25" i="1"/>
  <c r="K25" i="1"/>
  <c r="J25" i="1"/>
  <c r="I25" i="1"/>
  <c r="F22" i="2" l="1"/>
  <c r="N28" i="1" s="1"/>
  <c r="R28" i="1" s="1"/>
  <c r="F23" i="2"/>
  <c r="N29" i="1" s="1"/>
  <c r="S29" i="1" s="1"/>
  <c r="T29" i="1" s="1"/>
  <c r="F25" i="2"/>
  <c r="N31" i="1" s="1"/>
  <c r="S31" i="1" s="1"/>
  <c r="T31" i="1" s="1"/>
  <c r="F20" i="2"/>
  <c r="N26" i="1" s="1"/>
  <c r="S26" i="1" s="1"/>
  <c r="T26" i="1" s="1"/>
  <c r="S28" i="1" l="1"/>
  <c r="T28" i="1" s="1"/>
  <c r="R29" i="1"/>
  <c r="R31" i="1"/>
  <c r="R26" i="1"/>
  <c r="O24" i="2" l="1"/>
  <c r="O26" i="2"/>
  <c r="O27" i="2"/>
  <c r="O21" i="2"/>
  <c r="O19" i="2" l="1"/>
  <c r="D21" i="2" l="1"/>
  <c r="E21" i="2"/>
  <c r="D24" i="2"/>
  <c r="E24" i="2"/>
  <c r="D26" i="2"/>
  <c r="E26" i="2"/>
  <c r="D27" i="2"/>
  <c r="E27" i="2"/>
  <c r="E19" i="2" l="1"/>
  <c r="D19" i="2"/>
  <c r="H12" i="3" l="1"/>
  <c r="D12" i="3"/>
  <c r="C12" i="3" l="1"/>
  <c r="Y21" i="2"/>
  <c r="Y27" i="2"/>
  <c r="F27" i="2" s="1"/>
  <c r="N33" i="1" s="1"/>
  <c r="S33" i="1" s="1"/>
  <c r="T33" i="1" s="1"/>
  <c r="Y24" i="2"/>
  <c r="F24" i="2" s="1"/>
  <c r="N30" i="1" s="1"/>
  <c r="S30" i="1" s="1"/>
  <c r="T30" i="1" s="1"/>
  <c r="Y26" i="2"/>
  <c r="F26" i="2" s="1"/>
  <c r="N32" i="1" s="1"/>
  <c r="Y19" i="2" l="1"/>
  <c r="F21" i="2"/>
  <c r="F19" i="2" s="1"/>
  <c r="R33" i="1"/>
  <c r="R30" i="1"/>
  <c r="S32" i="1"/>
  <c r="T32" i="1" s="1"/>
  <c r="R32" i="1"/>
  <c r="N27" i="1" l="1"/>
  <c r="N25" i="1" s="1"/>
  <c r="S27" i="1" l="1"/>
  <c r="T27" i="1" s="1"/>
  <c r="R27" i="1"/>
  <c r="R25" i="1" s="1"/>
  <c r="W25" i="1" l="1"/>
  <c r="S25" i="1"/>
  <c r="T25" i="1" s="1"/>
  <c r="M12" i="3"/>
  <c r="I12" i="3" l="1"/>
  <c r="D12" i="2" l="1"/>
  <c r="W12" i="2" s="1"/>
  <c r="E12" i="2"/>
  <c r="D13" i="2"/>
  <c r="E13" i="2"/>
  <c r="D14" i="2"/>
  <c r="E14" i="2"/>
  <c r="D15" i="2"/>
  <c r="W15" i="2" s="1"/>
  <c r="E15" i="2"/>
  <c r="D16" i="2"/>
  <c r="E16" i="2"/>
  <c r="D17" i="2"/>
  <c r="W17" i="2" s="1"/>
  <c r="E17" i="2"/>
  <c r="D18" i="2"/>
  <c r="W18" i="2" s="1"/>
  <c r="E18" i="2"/>
  <c r="K10" i="2"/>
  <c r="V10" i="2"/>
  <c r="U10" i="2"/>
  <c r="T10" i="2"/>
  <c r="S10" i="2"/>
  <c r="R10" i="2"/>
  <c r="Q10" i="2"/>
  <c r="P10" i="2"/>
  <c r="M10" i="2"/>
  <c r="L10" i="2"/>
  <c r="J10" i="2"/>
  <c r="I10" i="2"/>
  <c r="H10" i="2"/>
  <c r="G10" i="2"/>
  <c r="B12" i="2"/>
  <c r="B13" i="2" s="1"/>
  <c r="B14" i="2" s="1"/>
  <c r="B15" i="2" s="1"/>
  <c r="B16" i="2" s="1"/>
  <c r="B17" i="2" s="1"/>
  <c r="B18" i="2" s="1"/>
  <c r="O18" i="2"/>
  <c r="Y18" i="2" s="1"/>
  <c r="O17" i="2"/>
  <c r="Y17" i="2" s="1"/>
  <c r="Y15" i="2"/>
  <c r="O12" i="2"/>
  <c r="Y12" i="2" s="1"/>
  <c r="Q16" i="1"/>
  <c r="P16" i="1"/>
  <c r="O16" i="1"/>
  <c r="M16" i="1"/>
  <c r="L16" i="1"/>
  <c r="K16" i="1"/>
  <c r="J16" i="1"/>
  <c r="I16" i="1"/>
  <c r="H11" i="3"/>
  <c r="F15" i="2" l="1"/>
  <c r="N21" i="1" s="1"/>
  <c r="R21" i="1" s="1"/>
  <c r="F17" i="2"/>
  <c r="N23" i="1" s="1"/>
  <c r="R23" i="1" s="1"/>
  <c r="F18" i="2"/>
  <c r="N24" i="1" s="1"/>
  <c r="R24" i="1" s="1"/>
  <c r="F12" i="2"/>
  <c r="N18" i="1" s="1"/>
  <c r="R18" i="1" s="1"/>
  <c r="S23" i="1" l="1"/>
  <c r="T23" i="1" s="1"/>
  <c r="S24" i="1"/>
  <c r="T24" i="1" s="1"/>
  <c r="S21" i="1"/>
  <c r="T21" i="1" s="1"/>
  <c r="S18" i="1"/>
  <c r="T18" i="1" s="1"/>
  <c r="A21" i="2" l="1"/>
  <c r="A22" i="2" s="1"/>
  <c r="A23" i="2" s="1"/>
  <c r="A24" i="2" s="1"/>
  <c r="A25" i="2" s="1"/>
  <c r="A26" i="2" s="1"/>
  <c r="A27" i="2" s="1"/>
  <c r="N12" i="3" l="1"/>
  <c r="E11" i="2" l="1"/>
  <c r="E10" i="2" s="1"/>
  <c r="W13" i="2"/>
  <c r="W14" i="2"/>
  <c r="W16" i="2"/>
  <c r="D11" i="2"/>
  <c r="Y16" i="2"/>
  <c r="Y14" i="2"/>
  <c r="Y13" i="2"/>
  <c r="F16" i="2" l="1"/>
  <c r="N22" i="1" s="1"/>
  <c r="R22" i="1" s="1"/>
  <c r="O10" i="2"/>
  <c r="F14" i="2"/>
  <c r="N20" i="1" s="1"/>
  <c r="R20" i="1" s="1"/>
  <c r="W11" i="2"/>
  <c r="W10" i="2" s="1"/>
  <c r="D10" i="2"/>
  <c r="F13" i="2"/>
  <c r="Y11" i="2"/>
  <c r="S22" i="1" l="1"/>
  <c r="T22" i="1" s="1"/>
  <c r="S20" i="1"/>
  <c r="T20" i="1" s="1"/>
  <c r="F11" i="2"/>
  <c r="Y10" i="2"/>
  <c r="N19" i="1"/>
  <c r="N17" i="1" l="1"/>
  <c r="R17" i="1" s="1"/>
  <c r="F10" i="2"/>
  <c r="R19" i="1"/>
  <c r="S19" i="1"/>
  <c r="T19" i="1" s="1"/>
  <c r="N16" i="1" l="1"/>
  <c r="N15" i="1" s="1"/>
  <c r="R16" i="1"/>
  <c r="R15" i="1" s="1"/>
  <c r="S17" i="1"/>
  <c r="T17" i="1" s="1"/>
  <c r="W16" i="1" l="1"/>
  <c r="A18" i="1" l="1"/>
  <c r="A19" i="1" s="1"/>
  <c r="A20" i="1" s="1"/>
  <c r="A21" i="1" s="1"/>
  <c r="A22" i="1" s="1"/>
  <c r="A23" i="1" s="1"/>
  <c r="A24" i="1" s="1"/>
  <c r="A27" i="1" l="1"/>
  <c r="A28" i="1" l="1"/>
  <c r="A29" i="1" s="1"/>
  <c r="A30" i="1" s="1"/>
  <c r="A31" i="1" s="1"/>
  <c r="A32" i="1" s="1"/>
  <c r="A33" i="1" s="1"/>
  <c r="A12" i="2" l="1"/>
  <c r="A13" i="2" s="1"/>
  <c r="A14" i="2" s="1"/>
  <c r="A15" i="2" s="1"/>
  <c r="A16" i="2" s="1"/>
  <c r="A17" i="2" s="1"/>
  <c r="A18" i="2" s="1"/>
  <c r="C11" i="3" l="1"/>
  <c r="D11" i="3"/>
  <c r="M11" i="3" l="1"/>
  <c r="M9" i="3" s="1"/>
  <c r="S16" i="1"/>
  <c r="T16" i="1" s="1"/>
  <c r="I11" i="3" l="1"/>
  <c r="I10" i="3" l="1"/>
  <c r="N11" i="3" l="1"/>
  <c r="N9" i="3" s="1"/>
  <c r="N10" i="3" l="1"/>
  <c r="W15" i="1" l="1"/>
  <c r="S15" i="1" l="1"/>
  <c r="T15" i="1" s="1"/>
</calcChain>
</file>

<file path=xl/sharedStrings.xml><?xml version="1.0" encoding="utf-8"?>
<sst xmlns="http://schemas.openxmlformats.org/spreadsheetml/2006/main" count="192" uniqueCount="87">
  <si>
    <t>Приложение 1.1</t>
  </si>
  <si>
    <t>Краткосрочный план</t>
  </si>
  <si>
    <t>реализации региональной программы капитального ремонта общего имущества в многоквартирных домах</t>
  </si>
  <si>
    <t>Перечень многоквартирных домов, которые подлежат капитальному ремонту в рамках реализации региональной</t>
  </si>
  <si>
    <t>№ п/п</t>
  </si>
  <si>
    <t>Год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</si>
  <si>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</si>
  <si>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</si>
  <si>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</si>
  <si>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</si>
  <si>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Стоимость капитального ремонта</t>
  </si>
  <si>
    <t>ввода в эксплуатацию</t>
  </si>
  <si>
    <t>завершение последнего капитального ремонта</t>
  </si>
  <si>
    <t xml:space="preserve">всего </t>
  </si>
  <si>
    <t>в том числе жилых помещений, находящихся в муниципальной собственности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</si>
  <si>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</si>
  <si>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</si>
  <si>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</si>
  <si>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Фонда</t>
  </si>
  <si>
    <t>за счет средств бюджета субъекта Российской Федерации</t>
  </si>
  <si>
    <t>за счет средств собственников помещений в МКД</t>
  </si>
  <si>
    <t>кв.м</t>
  </si>
  <si>
    <t>кв.м.</t>
  </si>
  <si>
    <t>чел.</t>
  </si>
  <si>
    <t>руб.</t>
  </si>
  <si>
    <t>Х</t>
  </si>
  <si>
    <t>панель</t>
  </si>
  <si>
    <t>Приложение 1.2</t>
  </si>
  <si>
    <t>№ п\п</t>
  </si>
  <si>
    <t>Адрес многоквартирного дома</t>
  </si>
  <si>
    <t>Общая площадь МКД</t>
  </si>
  <si>
    <t>Стоимость капитального ремонта,  ВСЕГО</t>
  </si>
  <si>
    <t>ремонт внутридо-  мовых инженерных систем водо- снабжения</t>
  </si>
  <si>
    <t>ремонт внутридо-  мовых инженерных систем водо- отведения</t>
  </si>
  <si>
    <t>ремонт крыши</t>
  </si>
  <si>
    <t>ремонт фасада</t>
  </si>
  <si>
    <t>работы по строительному контролю</t>
  </si>
  <si>
    <t>ед.</t>
  </si>
  <si>
    <t>Приложение 1.3</t>
  </si>
  <si>
    <t>Наименование муниципального образования</t>
  </si>
  <si>
    <t>Общая площадь многоквартирного дома (далее МКД), всего</t>
  </si>
  <si>
    <t>Количество жителей, зарегестрированных в мкд на дату утверждения краткосрочного плана</t>
  </si>
  <si>
    <t>Количество  МКД</t>
  </si>
  <si>
    <t>I квартл</t>
  </si>
  <si>
    <t>II квартал</t>
  </si>
  <si>
    <t>III     квартал</t>
  </si>
  <si>
    <t>IV      квартал</t>
  </si>
  <si>
    <t>II      квартал</t>
  </si>
  <si>
    <t>IV     квартал</t>
  </si>
  <si>
    <t>Адрес многоквартирного дома                            (далее - МКД)</t>
  </si>
  <si>
    <t>Удельная стоимостиь капитального ремонта                       1 кв.м общей площади помещений МКД</t>
  </si>
  <si>
    <t>Предельная стоимость капитального ремонта                1кв.м общей площади помещений МКД</t>
  </si>
  <si>
    <t>работы по разработке проектной документации (в случае, если подготовка проектной документации необходима в соответствии с законодательством о градостроительной деятельности)</t>
  </si>
  <si>
    <t>Виды услуг и (или) работ, предусмотренные частями 1, 2 статьи 166 Жилищного кодекса Российской Федерации, абзацем вторым пункта 4 статьи 10                                                                                                                                                                                                                            Закона Кемеровской области от 26.12.2013 № 141-ОЗ «О капитальном ремонте общего имущества в многоквартирных домах»</t>
  </si>
  <si>
    <t>ремонт внутридо-  мовых инженерных систем электроснабжения</t>
  </si>
  <si>
    <t>ремонт внутридо-  мовых инженерных систем теплоснабжения</t>
  </si>
  <si>
    <t>Планируемые показатели выполнения работ по капитальному ремонту многоквартирных домов в 2020-2022года</t>
  </si>
  <si>
    <t>ремонт,замена, модернизация лифтов, ремонт лифтовых шахт, машинных и блочных помещений</t>
  </si>
  <si>
    <t>ремонт подвальных помещений,относящихся к общему имуществу в многоквартирном доме</t>
  </si>
  <si>
    <r>
      <t>Реестр многоквартирных домов, которые подлежат капитальному ремонту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рамках реализации региональной программы капитального ремонта в многоквартирных домах Кузбасса на 2014-2043 годы, на 2020-2022годы</t>
    </r>
  </si>
  <si>
    <t>Кузбасса на 2014-2043 годы на 2020-2022 годы</t>
  </si>
  <si>
    <t>Ожидаемое начисление</t>
  </si>
  <si>
    <t>Итого по Крапивинскому муниципальному округу на 2021 год</t>
  </si>
  <si>
    <t>Итого по Крапивинскому муниципальному округу на 2022 год</t>
  </si>
  <si>
    <t>Количество жителей, зарегестрированных в МКД на дату утверждения краткосрочного плана</t>
  </si>
  <si>
    <t>за счет средств                    местного бюджета</t>
  </si>
  <si>
    <t>Плановая дата завершения работ</t>
  </si>
  <si>
    <t>Материал стен</t>
  </si>
  <si>
    <t>руб./кв.м.</t>
  </si>
  <si>
    <t>куб.м.</t>
  </si>
  <si>
    <t xml:space="preserve">ремонт фундамента </t>
  </si>
  <si>
    <t>предельная ст-ть</t>
  </si>
  <si>
    <t>пгт Зеленогорский, 
ул. Центральная, д.61</t>
  </si>
  <si>
    <t>пгт Зеленогорский, 
ул. Центральная, д.14</t>
  </si>
  <si>
    <t>пгт Зеленогорский, 
ул. Центральная, д.8</t>
  </si>
  <si>
    <t>пгт Зеленогорский, 
ул. Центральная, д.3</t>
  </si>
  <si>
    <t xml:space="preserve">ед. </t>
  </si>
  <si>
    <t>пгт Зеленогорский, 
ул. Центральная, д.4д</t>
  </si>
  <si>
    <t>пгт Зеленогорский, 
ул. Центральная, д.15</t>
  </si>
  <si>
    <t>пгт Зеленогорский, 
ул. Центральная, д.425 к.1</t>
  </si>
  <si>
    <t>пгт Зеленогорский, 
ул. Центральная, д.425 к.2</t>
  </si>
  <si>
    <t>Итого по Крапивинскому муниципальному округу на 2020-2022годы</t>
  </si>
  <si>
    <t>Крапивинский муниципальный округ 2020год</t>
  </si>
  <si>
    <t>Крапивинский муниципальный округ 2022год</t>
  </si>
  <si>
    <t>Крапивинский муниципальный округ 2021год</t>
  </si>
  <si>
    <t>Итого по Крапивинскому муниципальному округу на 2020-2022 годы</t>
  </si>
  <si>
    <t>программы капитального ремонта общего имущества в многоквартирных домах Крапивинского муниципального округа Кузбасса на 2014-2043 годы, на 2020-2022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</si>
</sst>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#,##0.0"/>
    <numFmt numFmtId="166" formatCode="0.0"/>
    <numFmt numFmtId="167" formatCode="#,##0.000"/>
    <numFmt numFmtId="168" formatCode="[$-419]dd&quot;.&quot;mm&quot;.&quot;yyyy"/>
    <numFmt numFmtId="169" formatCode="[$-419]#,##0.00"/>
    <numFmt numFmtId="170" formatCode="[$-419]#,##0"/>
  </numFmts>
  <fonts count="21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rgb="FF93969B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" fillId="0" borderId="0"/>
  </cellStyleXfs>
  <cellXfs count="1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18" fillId="0" borderId="0" xfId="0" applyFont="1"/>
    <xf numFmtId="1" fontId="18" fillId="0" borderId="0" xfId="0" applyNumberFormat="1" applyFont="1"/>
    <xf numFmtId="4" fontId="18" fillId="0" borderId="0" xfId="0" applyNumberFormat="1" applyFont="1" applyAlignment="1">
      <alignment vertical="center"/>
    </xf>
    <xf numFmtId="4" fontId="18" fillId="0" borderId="0" xfId="0" applyNumberFormat="1" applyFont="1" applyFill="1" applyAlignment="1">
      <alignment vertical="center"/>
    </xf>
    <xf numFmtId="3" fontId="18" fillId="0" borderId="3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168" fontId="10" fillId="0" borderId="3" xfId="3" applyNumberFormat="1" applyFont="1" applyBorder="1" applyAlignment="1" applyProtection="1">
      <alignment horizontal="left" vertical="center" wrapText="1"/>
      <protection locked="0"/>
    </xf>
    <xf numFmtId="4" fontId="15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3" xfId="0" applyNumberFormat="1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10" fillId="0" borderId="0" xfId="0" applyFont="1" applyFill="1"/>
    <xf numFmtId="1" fontId="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169" fontId="3" fillId="0" borderId="3" xfId="3" applyNumberFormat="1" applyFont="1" applyFill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" fontId="18" fillId="0" borderId="0" xfId="0" applyNumberFormat="1" applyFont="1" applyFill="1"/>
    <xf numFmtId="0" fontId="18" fillId="0" borderId="0" xfId="0" applyFont="1" applyFill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 wrapText="1"/>
    </xf>
    <xf numFmtId="4" fontId="18" fillId="0" borderId="0" xfId="0" applyNumberFormat="1" applyFont="1" applyFill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 wrapText="1"/>
    </xf>
    <xf numFmtId="4" fontId="15" fillId="0" borderId="3" xfId="3" applyNumberFormat="1" applyFont="1" applyFill="1" applyBorder="1" applyAlignment="1">
      <alignment horizontal="center" vertical="center"/>
    </xf>
    <xf numFmtId="1" fontId="10" fillId="0" borderId="3" xfId="3" applyNumberFormat="1" applyFont="1" applyFill="1" applyBorder="1" applyAlignment="1">
      <alignment horizontal="center" vertical="center"/>
    </xf>
    <xf numFmtId="3" fontId="10" fillId="0" borderId="3" xfId="3" applyNumberFormat="1" applyFont="1" applyFill="1" applyBorder="1" applyAlignment="1">
      <alignment horizontal="center" vertical="center"/>
    </xf>
    <xf numFmtId="1" fontId="10" fillId="0" borderId="3" xfId="3" applyNumberFormat="1" applyFont="1" applyFill="1" applyBorder="1" applyAlignment="1">
      <alignment horizontal="center" vertical="center" wrapText="1"/>
    </xf>
    <xf numFmtId="1" fontId="10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/>
    <xf numFmtId="4" fontId="18" fillId="0" borderId="0" xfId="0" applyNumberFormat="1" applyFont="1" applyFill="1"/>
    <xf numFmtId="4" fontId="3" fillId="0" borderId="3" xfId="3" applyNumberFormat="1" applyFont="1" applyFill="1" applyBorder="1" applyAlignment="1">
      <alignment horizontal="center" vertical="center" wrapText="1"/>
    </xf>
    <xf numFmtId="1" fontId="3" fillId="0" borderId="3" xfId="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/>
    <xf numFmtId="168" fontId="10" fillId="0" borderId="3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18" fillId="0" borderId="3" xfId="0" applyNumberFormat="1" applyFont="1" applyFill="1" applyBorder="1" applyAlignment="1">
      <alignment horizontal="center" vertical="center" textRotation="90" wrapText="1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/>
    </xf>
    <xf numFmtId="1" fontId="19" fillId="0" borderId="3" xfId="0" applyNumberFormat="1" applyFont="1" applyFill="1" applyBorder="1" applyAlignment="1">
      <alignment horizontal="center" vertical="center"/>
    </xf>
    <xf numFmtId="14" fontId="19" fillId="0" borderId="3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 wrapText="1"/>
    </xf>
    <xf numFmtId="0" fontId="15" fillId="0" borderId="3" xfId="3" applyFont="1" applyBorder="1" applyAlignment="1">
      <alignment vertical="center" wrapText="1"/>
    </xf>
    <xf numFmtId="1" fontId="6" fillId="0" borderId="3" xfId="3" applyNumberFormat="1" applyFont="1" applyFill="1" applyBorder="1" applyAlignment="1">
      <alignment horizontal="center" vertical="center"/>
    </xf>
    <xf numFmtId="168" fontId="6" fillId="0" borderId="3" xfId="3" applyNumberFormat="1" applyFont="1" applyFill="1" applyBorder="1" applyAlignment="1">
      <alignment horizontal="center" vertical="center"/>
    </xf>
    <xf numFmtId="4" fontId="6" fillId="0" borderId="3" xfId="3" applyNumberFormat="1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>
      <alignment horizontal="center" vertical="center"/>
    </xf>
    <xf numFmtId="4" fontId="15" fillId="0" borderId="3" xfId="3" applyNumberFormat="1" applyFont="1" applyFill="1" applyBorder="1" applyAlignment="1">
      <alignment horizontal="center" vertical="center" wrapText="1"/>
    </xf>
    <xf numFmtId="169" fontId="15" fillId="0" borderId="3" xfId="3" applyNumberFormat="1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70" fontId="3" fillId="0" borderId="3" xfId="3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4" fontId="18" fillId="0" borderId="3" xfId="0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textRotation="90" wrapText="1"/>
    </xf>
    <xf numFmtId="4" fontId="18" fillId="0" borderId="3" xfId="0" applyNumberFormat="1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6">
    <cellStyle name="Excel Built-in Normal" xfId="3" xr:uid="{00000000-0005-0000-0000-000000000000}"/>
    <cellStyle name="Обычный" xfId="0" builtinId="0"/>
    <cellStyle name="Обычный 2" xfId="2" xr:uid="{00000000-0005-0000-0000-000002000000}"/>
    <cellStyle name="Обычный 2 3" xfId="4" xr:uid="{00000000-0005-0000-0000-000003000000}"/>
    <cellStyle name="Обычный 3" xfId="5" xr:uid="{00000000-0005-0000-0000-000004000000}"/>
    <cellStyle name="Обычный 4" xfId="1" xr:uid="{00000000-0005-0000-0000-000005000000}"/>
  </cellStyles>
  <dxfs count="0"/>
  <tableStyles count="0" defaultTableStyle="TableStyleMedium2"/>
  <colors>
    <mruColors>
      <color rgb="FFFF66CC"/>
      <color rgb="FFFF99FF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FC89"/>
  <sheetViews>
    <sheetView tabSelected="1" topLeftCell="A20" zoomScale="89" zoomScaleNormal="89" workbookViewId="0">
      <selection activeCell="G18" sqref="G18"/>
    </sheetView>
  </sheetViews>
  <sheetFormatPr defaultColWidth="9.109375" defaultRowHeight="13.2" x14ac:dyDescent="0.25"/>
  <cols>
    <col min="1" max="1" width="5.109375" style="181" customWidth="1"/>
    <col min="2" max="2" width="4.44140625" style="119" customWidth="1"/>
    <col min="3" max="3" width="35.5546875" style="115" customWidth="1"/>
    <col min="4" max="5" width="6.109375" style="81" customWidth="1"/>
    <col min="6" max="6" width="9" style="77" customWidth="1"/>
    <col min="7" max="8" width="4.5546875" style="81" customWidth="1"/>
    <col min="9" max="9" width="13.109375" style="82" customWidth="1"/>
    <col min="10" max="10" width="13" style="82" customWidth="1"/>
    <col min="11" max="11" width="11.109375" style="82" customWidth="1"/>
    <col min="12" max="12" width="13.33203125" style="82" customWidth="1"/>
    <col min="13" max="13" width="9" style="83" customWidth="1"/>
    <col min="14" max="14" width="16.88671875" style="82" customWidth="1"/>
    <col min="15" max="15" width="6.5546875" style="82" customWidth="1"/>
    <col min="16" max="16" width="8" style="82" customWidth="1"/>
    <col min="17" max="17" width="15.44140625" style="82" customWidth="1"/>
    <col min="18" max="18" width="17.44140625" style="82" customWidth="1"/>
    <col min="19" max="19" width="11.6640625" style="82" customWidth="1"/>
    <col min="20" max="20" width="11.5546875" style="82" customWidth="1"/>
    <col min="21" max="21" width="10.6640625" style="77" customWidth="1"/>
    <col min="22" max="22" width="14.5546875" style="37" hidden="1" customWidth="1"/>
    <col min="23" max="23" width="17.109375" style="75" customWidth="1"/>
    <col min="24" max="16384" width="9.109375" style="37"/>
  </cols>
  <sheetData>
    <row r="1" spans="1:23 16368:16380" x14ac:dyDescent="0.25">
      <c r="A1" s="77"/>
      <c r="B1" s="115"/>
      <c r="S1" s="150" t="s">
        <v>0</v>
      </c>
      <c r="T1" s="150"/>
      <c r="U1" s="150"/>
    </row>
    <row r="2" spans="1:23 16368:16380" x14ac:dyDescent="0.25">
      <c r="A2" s="77"/>
      <c r="B2" s="115"/>
      <c r="H2" s="84"/>
      <c r="I2" s="85"/>
      <c r="J2" s="85"/>
      <c r="K2" s="85"/>
      <c r="L2" s="85"/>
      <c r="M2" s="86"/>
      <c r="N2" s="85"/>
      <c r="O2" s="85"/>
      <c r="P2" s="85"/>
      <c r="Q2" s="85"/>
    </row>
    <row r="3" spans="1:23 16368:16380" x14ac:dyDescent="0.25">
      <c r="A3" s="77"/>
      <c r="B3" s="151" t="s">
        <v>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</row>
    <row r="4" spans="1:23 16368:16380" x14ac:dyDescent="0.25">
      <c r="A4" s="77"/>
      <c r="B4" s="151" t="s">
        <v>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</row>
    <row r="5" spans="1:23 16368:16380" x14ac:dyDescent="0.25">
      <c r="A5" s="77"/>
      <c r="B5" s="151" t="s">
        <v>60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</row>
    <row r="6" spans="1:23 16368:16380" x14ac:dyDescent="0.25">
      <c r="A6" s="77"/>
      <c r="B6" s="116"/>
      <c r="H6" s="84"/>
      <c r="I6" s="85"/>
      <c r="J6" s="85"/>
      <c r="K6" s="85"/>
      <c r="L6" s="85"/>
      <c r="M6" s="86"/>
      <c r="N6" s="85"/>
      <c r="O6" s="85"/>
      <c r="P6" s="85"/>
      <c r="Q6" s="85"/>
    </row>
    <row r="7" spans="1:23 16368:16380" x14ac:dyDescent="0.25">
      <c r="A7" s="77"/>
      <c r="B7" s="153" t="s">
        <v>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</row>
    <row r="8" spans="1:23 16368:16380" x14ac:dyDescent="0.25">
      <c r="A8" s="77"/>
      <c r="B8" s="153" t="s">
        <v>86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</row>
    <row r="9" spans="1:23 16368:16380" ht="12" customHeight="1" x14ac:dyDescent="0.25">
      <c r="A9" s="77"/>
      <c r="B9" s="115"/>
    </row>
    <row r="10" spans="1:23 16368:16380" ht="20.399999999999999" customHeight="1" x14ac:dyDescent="0.25">
      <c r="A10" s="161" t="s">
        <v>4</v>
      </c>
      <c r="B10" s="161" t="s">
        <v>4</v>
      </c>
      <c r="C10" s="161" t="s">
        <v>49</v>
      </c>
      <c r="D10" s="159" t="s">
        <v>5</v>
      </c>
      <c r="E10" s="159"/>
      <c r="F10" s="157" t="s">
        <v>67</v>
      </c>
      <c r="G10" s="156" t="s">
        <v>6</v>
      </c>
      <c r="H10" s="156" t="s">
        <v>7</v>
      </c>
      <c r="I10" s="155" t="s">
        <v>8</v>
      </c>
      <c r="J10" s="155" t="s">
        <v>9</v>
      </c>
      <c r="K10" s="155"/>
      <c r="L10" s="155"/>
      <c r="M10" s="160" t="s">
        <v>64</v>
      </c>
      <c r="N10" s="155" t="s">
        <v>10</v>
      </c>
      <c r="O10" s="155"/>
      <c r="P10" s="155"/>
      <c r="Q10" s="155"/>
      <c r="R10" s="155"/>
      <c r="S10" s="158" t="s">
        <v>50</v>
      </c>
      <c r="T10" s="158" t="s">
        <v>51</v>
      </c>
      <c r="U10" s="157" t="s">
        <v>66</v>
      </c>
    </row>
    <row r="11" spans="1:23 16368:16380" ht="17.399999999999999" customHeight="1" x14ac:dyDescent="0.25">
      <c r="A11" s="161"/>
      <c r="B11" s="161"/>
      <c r="C11" s="161"/>
      <c r="D11" s="156" t="s">
        <v>11</v>
      </c>
      <c r="E11" s="156" t="s">
        <v>12</v>
      </c>
      <c r="F11" s="157"/>
      <c r="G11" s="156"/>
      <c r="H11" s="156"/>
      <c r="I11" s="155"/>
      <c r="J11" s="155" t="s">
        <v>13</v>
      </c>
      <c r="K11" s="158" t="s">
        <v>14</v>
      </c>
      <c r="L11" s="158" t="s">
        <v>15</v>
      </c>
      <c r="M11" s="160"/>
      <c r="N11" s="155" t="s">
        <v>16</v>
      </c>
      <c r="O11" s="155" t="s">
        <v>17</v>
      </c>
      <c r="P11" s="155"/>
      <c r="Q11" s="155"/>
      <c r="R11" s="155"/>
      <c r="S11" s="158"/>
      <c r="T11" s="158"/>
      <c r="U11" s="157"/>
    </row>
    <row r="12" spans="1:23 16368:16380" ht="109.95" customHeight="1" x14ac:dyDescent="0.25">
      <c r="A12" s="161"/>
      <c r="B12" s="161"/>
      <c r="C12" s="161"/>
      <c r="D12" s="156"/>
      <c r="E12" s="156"/>
      <c r="F12" s="157"/>
      <c r="G12" s="156"/>
      <c r="H12" s="156"/>
      <c r="I12" s="155"/>
      <c r="J12" s="155"/>
      <c r="K12" s="158"/>
      <c r="L12" s="158"/>
      <c r="M12" s="160"/>
      <c r="N12" s="155"/>
      <c r="O12" s="121" t="s">
        <v>18</v>
      </c>
      <c r="P12" s="121" t="s">
        <v>19</v>
      </c>
      <c r="Q12" s="121" t="s">
        <v>65</v>
      </c>
      <c r="R12" s="121" t="s">
        <v>20</v>
      </c>
      <c r="S12" s="158"/>
      <c r="T12" s="158"/>
      <c r="U12" s="157"/>
    </row>
    <row r="13" spans="1:23 16368:16380" ht="13.95" hidden="1" customHeight="1" x14ac:dyDescent="0.25">
      <c r="A13" s="161"/>
      <c r="B13" s="161"/>
      <c r="C13" s="162"/>
      <c r="D13" s="156"/>
      <c r="E13" s="156"/>
      <c r="F13" s="157"/>
      <c r="G13" s="156"/>
      <c r="H13" s="156"/>
      <c r="I13" s="122" t="s">
        <v>22</v>
      </c>
      <c r="J13" s="122" t="s">
        <v>22</v>
      </c>
      <c r="K13" s="122" t="s">
        <v>22</v>
      </c>
      <c r="L13" s="122" t="s">
        <v>22</v>
      </c>
      <c r="M13" s="41" t="s">
        <v>23</v>
      </c>
      <c r="N13" s="122" t="s">
        <v>24</v>
      </c>
      <c r="O13" s="122" t="s">
        <v>24</v>
      </c>
      <c r="P13" s="122" t="s">
        <v>24</v>
      </c>
      <c r="Q13" s="122" t="s">
        <v>24</v>
      </c>
      <c r="R13" s="122" t="s">
        <v>24</v>
      </c>
      <c r="S13" s="123" t="s">
        <v>68</v>
      </c>
      <c r="T13" s="123" t="s">
        <v>68</v>
      </c>
      <c r="U13" s="157"/>
    </row>
    <row r="14" spans="1:23 16368:16380" s="38" customFormat="1" ht="19.2" customHeight="1" x14ac:dyDescent="0.25">
      <c r="A14" s="124">
        <v>1</v>
      </c>
      <c r="B14" s="124">
        <v>2</v>
      </c>
      <c r="C14" s="124">
        <v>3</v>
      </c>
      <c r="D14" s="124">
        <v>4</v>
      </c>
      <c r="E14" s="124">
        <v>5</v>
      </c>
      <c r="F14" s="124">
        <v>6</v>
      </c>
      <c r="G14" s="124">
        <v>7</v>
      </c>
      <c r="H14" s="124">
        <v>8</v>
      </c>
      <c r="I14" s="41">
        <v>9</v>
      </c>
      <c r="J14" s="41">
        <v>10</v>
      </c>
      <c r="K14" s="41">
        <v>11</v>
      </c>
      <c r="L14" s="41">
        <v>12</v>
      </c>
      <c r="M14" s="125">
        <v>13</v>
      </c>
      <c r="N14" s="125">
        <v>14</v>
      </c>
      <c r="O14" s="125">
        <v>15</v>
      </c>
      <c r="P14" s="125">
        <v>16</v>
      </c>
      <c r="Q14" s="125">
        <v>17</v>
      </c>
      <c r="R14" s="125">
        <v>18</v>
      </c>
      <c r="S14" s="124">
        <v>19</v>
      </c>
      <c r="T14" s="124">
        <v>20</v>
      </c>
      <c r="U14" s="124">
        <v>21</v>
      </c>
      <c r="W14" s="76"/>
    </row>
    <row r="15" spans="1:23 16368:16380" s="75" customFormat="1" ht="27" customHeight="1" x14ac:dyDescent="0.25">
      <c r="A15" s="146"/>
      <c r="B15" s="148" t="s">
        <v>81</v>
      </c>
      <c r="C15" s="148"/>
      <c r="D15" s="126" t="s">
        <v>25</v>
      </c>
      <c r="E15" s="126" t="s">
        <v>25</v>
      </c>
      <c r="F15" s="127" t="s">
        <v>25</v>
      </c>
      <c r="G15" s="127" t="s">
        <v>25</v>
      </c>
      <c r="H15" s="127" t="s">
        <v>25</v>
      </c>
      <c r="I15" s="128">
        <f>I16+I25</f>
        <v>76051.539999999994</v>
      </c>
      <c r="J15" s="128">
        <f t="shared" ref="J15:R15" si="0">J16+J25</f>
        <v>60679.5</v>
      </c>
      <c r="K15" s="128">
        <f t="shared" si="0"/>
        <v>78.400000000000006</v>
      </c>
      <c r="L15" s="128">
        <f t="shared" si="0"/>
        <v>56276.72</v>
      </c>
      <c r="M15" s="129">
        <f t="shared" si="0"/>
        <v>2570</v>
      </c>
      <c r="N15" s="128">
        <f t="shared" si="0"/>
        <v>43786880.799999997</v>
      </c>
      <c r="O15" s="128">
        <f t="shared" si="0"/>
        <v>0</v>
      </c>
      <c r="P15" s="128">
        <f t="shared" si="0"/>
        <v>0</v>
      </c>
      <c r="Q15" s="128">
        <f t="shared" si="0"/>
        <v>0</v>
      </c>
      <c r="R15" s="128">
        <f t="shared" si="0"/>
        <v>43786880.799999997</v>
      </c>
      <c r="S15" s="130">
        <f>SUM(N15/J15)</f>
        <v>721.61</v>
      </c>
      <c r="T15" s="130">
        <f t="shared" ref="T15" si="1">SUM(S15)</f>
        <v>721.61</v>
      </c>
      <c r="U15" s="127" t="s">
        <v>25</v>
      </c>
      <c r="W15" s="107">
        <f>N15-Q15-R15</f>
        <v>0</v>
      </c>
    </row>
    <row r="16" spans="1:23 16368:16380" s="9" customFormat="1" ht="27" customHeight="1" x14ac:dyDescent="0.3">
      <c r="A16" s="43"/>
      <c r="B16" s="148" t="s">
        <v>62</v>
      </c>
      <c r="C16" s="148"/>
      <c r="D16" s="132" t="s">
        <v>25</v>
      </c>
      <c r="E16" s="132" t="s">
        <v>25</v>
      </c>
      <c r="F16" s="133" t="s">
        <v>25</v>
      </c>
      <c r="G16" s="132" t="s">
        <v>25</v>
      </c>
      <c r="H16" s="132" t="s">
        <v>25</v>
      </c>
      <c r="I16" s="134">
        <f>SUM(I17:I24)</f>
        <v>38025.769999999997</v>
      </c>
      <c r="J16" s="134">
        <f t="shared" ref="J16:R16" si="2">SUM(J17:J24)</f>
        <v>30339.75</v>
      </c>
      <c r="K16" s="134">
        <f t="shared" si="2"/>
        <v>39.200000000000003</v>
      </c>
      <c r="L16" s="134">
        <f t="shared" si="2"/>
        <v>28138.36</v>
      </c>
      <c r="M16" s="135">
        <f t="shared" si="2"/>
        <v>1285</v>
      </c>
      <c r="N16" s="134">
        <f t="shared" si="2"/>
        <v>1825236.96</v>
      </c>
      <c r="O16" s="134">
        <f t="shared" si="2"/>
        <v>0</v>
      </c>
      <c r="P16" s="134">
        <f t="shared" si="2"/>
        <v>0</v>
      </c>
      <c r="Q16" s="134">
        <f t="shared" si="2"/>
        <v>0</v>
      </c>
      <c r="R16" s="134">
        <f t="shared" si="2"/>
        <v>1825236.96</v>
      </c>
      <c r="S16" s="134">
        <f t="shared" ref="S16:S17" si="3">N16/J16</f>
        <v>60.16</v>
      </c>
      <c r="T16" s="134">
        <f t="shared" ref="T16:T17" si="4">SUM(S16)</f>
        <v>60.16</v>
      </c>
      <c r="U16" s="133" t="s">
        <v>25</v>
      </c>
      <c r="W16" s="63">
        <f>N16-Q16-R16</f>
        <v>0</v>
      </c>
      <c r="XEN16" s="14"/>
      <c r="XEZ16" s="28"/>
    </row>
    <row r="17" spans="1:16383" s="9" customFormat="1" ht="27" customHeight="1" x14ac:dyDescent="0.3">
      <c r="A17" s="43">
        <v>1</v>
      </c>
      <c r="B17" s="52">
        <v>1</v>
      </c>
      <c r="C17" s="131" t="s">
        <v>75</v>
      </c>
      <c r="D17" s="72">
        <v>1979</v>
      </c>
      <c r="E17" s="31"/>
      <c r="F17" s="73" t="s">
        <v>26</v>
      </c>
      <c r="G17" s="66">
        <v>5</v>
      </c>
      <c r="H17" s="64">
        <v>6</v>
      </c>
      <c r="I17" s="140">
        <v>5612</v>
      </c>
      <c r="J17" s="140">
        <v>5113.55</v>
      </c>
      <c r="K17" s="29">
        <v>0</v>
      </c>
      <c r="L17" s="140">
        <v>5117.3999999999996</v>
      </c>
      <c r="M17" s="74">
        <v>204</v>
      </c>
      <c r="N17" s="29">
        <f>SUM('Прил.1.2-реестр дом'!F11)</f>
        <v>269376</v>
      </c>
      <c r="O17" s="29">
        <v>0</v>
      </c>
      <c r="P17" s="29">
        <v>0</v>
      </c>
      <c r="Q17" s="29">
        <v>0</v>
      </c>
      <c r="R17" s="139">
        <f>SUM(N17)</f>
        <v>269376</v>
      </c>
      <c r="S17" s="139">
        <f t="shared" si="3"/>
        <v>52.68</v>
      </c>
      <c r="T17" s="29">
        <f t="shared" si="4"/>
        <v>52.68</v>
      </c>
      <c r="U17" s="71">
        <v>44561</v>
      </c>
      <c r="V17" s="39"/>
      <c r="W17" s="24"/>
    </row>
    <row r="18" spans="1:16383" s="9" customFormat="1" ht="27" customHeight="1" x14ac:dyDescent="0.3">
      <c r="A18" s="43">
        <f>A17+1</f>
        <v>2</v>
      </c>
      <c r="B18" s="52">
        <f>B17+1</f>
        <v>2</v>
      </c>
      <c r="C18" s="42" t="s">
        <v>77</v>
      </c>
      <c r="D18" s="50">
        <v>1976</v>
      </c>
      <c r="E18" s="50"/>
      <c r="F18" s="43" t="s">
        <v>26</v>
      </c>
      <c r="G18" s="50">
        <v>5</v>
      </c>
      <c r="H18" s="50">
        <v>4</v>
      </c>
      <c r="I18" s="30">
        <v>3463.5</v>
      </c>
      <c r="J18" s="30">
        <v>2748.5</v>
      </c>
      <c r="K18" s="30">
        <v>0</v>
      </c>
      <c r="L18" s="30">
        <v>2748.5</v>
      </c>
      <c r="M18" s="53">
        <v>150</v>
      </c>
      <c r="N18" s="29">
        <f>SUM('Прил.1.2-реестр дом'!F12)</f>
        <v>166248</v>
      </c>
      <c r="O18" s="29">
        <v>0</v>
      </c>
      <c r="P18" s="29">
        <v>0</v>
      </c>
      <c r="Q18" s="29">
        <v>0</v>
      </c>
      <c r="R18" s="139">
        <f t="shared" ref="R18:R24" si="5">SUM(N18)</f>
        <v>166248</v>
      </c>
      <c r="S18" s="139">
        <f t="shared" ref="S18:S24" si="6">N18/J18</f>
        <v>60.49</v>
      </c>
      <c r="T18" s="29">
        <f t="shared" ref="T18:T24" si="7">SUM(S18)</f>
        <v>60.49</v>
      </c>
      <c r="U18" s="71">
        <v>44561</v>
      </c>
      <c r="W18" s="24"/>
    </row>
    <row r="19" spans="1:16383" s="9" customFormat="1" ht="27" customHeight="1" x14ac:dyDescent="0.3">
      <c r="A19" s="43">
        <f t="shared" ref="A19:B24" si="8">A18+1</f>
        <v>3</v>
      </c>
      <c r="B19" s="52">
        <f t="shared" si="8"/>
        <v>3</v>
      </c>
      <c r="C19" s="131" t="s">
        <v>74</v>
      </c>
      <c r="D19" s="72">
        <v>1981</v>
      </c>
      <c r="E19" s="31"/>
      <c r="F19" s="73" t="s">
        <v>26</v>
      </c>
      <c r="G19" s="66">
        <v>5</v>
      </c>
      <c r="H19" s="64">
        <v>6</v>
      </c>
      <c r="I19" s="30">
        <v>5665</v>
      </c>
      <c r="J19" s="30">
        <v>5096.84</v>
      </c>
      <c r="K19" s="29">
        <v>0</v>
      </c>
      <c r="L19" s="30">
        <v>5170.3999999999996</v>
      </c>
      <c r="M19" s="53">
        <v>200</v>
      </c>
      <c r="N19" s="29">
        <f>SUM('Прил.1.2-реестр дом'!F13)</f>
        <v>271920</v>
      </c>
      <c r="O19" s="29">
        <v>0</v>
      </c>
      <c r="P19" s="29">
        <v>0</v>
      </c>
      <c r="Q19" s="29">
        <v>0</v>
      </c>
      <c r="R19" s="139">
        <f t="shared" si="5"/>
        <v>271920</v>
      </c>
      <c r="S19" s="139">
        <f t="shared" si="6"/>
        <v>53.35</v>
      </c>
      <c r="T19" s="29">
        <f t="shared" si="7"/>
        <v>53.35</v>
      </c>
      <c r="U19" s="71">
        <v>44561</v>
      </c>
      <c r="V19" s="39"/>
      <c r="W19" s="24"/>
    </row>
    <row r="20" spans="1:16383" s="24" customFormat="1" ht="27" customHeight="1" x14ac:dyDescent="0.3">
      <c r="A20" s="43">
        <f t="shared" si="8"/>
        <v>4</v>
      </c>
      <c r="B20" s="52">
        <f t="shared" si="8"/>
        <v>4</v>
      </c>
      <c r="C20" s="131" t="s">
        <v>73</v>
      </c>
      <c r="D20" s="72">
        <v>1989</v>
      </c>
      <c r="E20" s="31"/>
      <c r="F20" s="73" t="s">
        <v>26</v>
      </c>
      <c r="G20" s="66">
        <v>5</v>
      </c>
      <c r="H20" s="64">
        <v>6</v>
      </c>
      <c r="I20" s="29">
        <v>5423.77</v>
      </c>
      <c r="J20" s="29">
        <v>4912.6000000000004</v>
      </c>
      <c r="K20" s="29">
        <v>0</v>
      </c>
      <c r="L20" s="29">
        <v>4912.57</v>
      </c>
      <c r="M20" s="53">
        <v>145</v>
      </c>
      <c r="N20" s="29">
        <f>SUM('Прил.1.2-реестр дом'!F14)</f>
        <v>260340.96</v>
      </c>
      <c r="O20" s="29">
        <v>0</v>
      </c>
      <c r="P20" s="29">
        <v>0</v>
      </c>
      <c r="Q20" s="29">
        <v>0</v>
      </c>
      <c r="R20" s="139">
        <f t="shared" si="5"/>
        <v>260340.96</v>
      </c>
      <c r="S20" s="139">
        <f t="shared" si="6"/>
        <v>52.99</v>
      </c>
      <c r="T20" s="29">
        <f t="shared" si="7"/>
        <v>52.99</v>
      </c>
      <c r="U20" s="71">
        <v>44561</v>
      </c>
      <c r="V20" s="40"/>
    </row>
    <row r="21" spans="1:16383" s="24" customFormat="1" ht="27" customHeight="1" x14ac:dyDescent="0.3">
      <c r="A21" s="43">
        <f t="shared" si="8"/>
        <v>5</v>
      </c>
      <c r="B21" s="52">
        <f t="shared" si="8"/>
        <v>5</v>
      </c>
      <c r="C21" s="42" t="s">
        <v>78</v>
      </c>
      <c r="D21" s="54">
        <v>1988</v>
      </c>
      <c r="E21" s="54"/>
      <c r="F21" s="43" t="s">
        <v>26</v>
      </c>
      <c r="G21" s="48">
        <v>5</v>
      </c>
      <c r="H21" s="48">
        <v>6</v>
      </c>
      <c r="I21" s="47">
        <v>5695.5</v>
      </c>
      <c r="J21" s="47">
        <v>5170.07</v>
      </c>
      <c r="K21" s="29">
        <v>39.200000000000003</v>
      </c>
      <c r="L21" s="47">
        <v>2891.3</v>
      </c>
      <c r="M21" s="48">
        <v>188</v>
      </c>
      <c r="N21" s="29">
        <f>SUM('Прил.1.2-реестр дом'!F15)</f>
        <v>273384</v>
      </c>
      <c r="O21" s="29">
        <v>0</v>
      </c>
      <c r="P21" s="29">
        <v>0</v>
      </c>
      <c r="Q21" s="29">
        <v>0</v>
      </c>
      <c r="R21" s="139">
        <f t="shared" si="5"/>
        <v>273384</v>
      </c>
      <c r="S21" s="139">
        <f t="shared" si="6"/>
        <v>52.88</v>
      </c>
      <c r="T21" s="29">
        <f t="shared" si="7"/>
        <v>52.88</v>
      </c>
      <c r="U21" s="71">
        <v>44561</v>
      </c>
      <c r="V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  <c r="XEY21" s="9"/>
      <c r="XEZ21" s="9"/>
      <c r="XFA21" s="9"/>
      <c r="XFB21" s="9"/>
      <c r="XFC21" s="9"/>
    </row>
    <row r="22" spans="1:16383" s="9" customFormat="1" ht="27" customHeight="1" x14ac:dyDescent="0.3">
      <c r="A22" s="43">
        <f t="shared" si="8"/>
        <v>6</v>
      </c>
      <c r="B22" s="52">
        <f t="shared" si="8"/>
        <v>6</v>
      </c>
      <c r="C22" s="131" t="s">
        <v>72</v>
      </c>
      <c r="D22" s="72">
        <v>1981</v>
      </c>
      <c r="E22" s="31">
        <v>2009</v>
      </c>
      <c r="F22" s="73" t="s">
        <v>26</v>
      </c>
      <c r="G22" s="66">
        <v>5</v>
      </c>
      <c r="H22" s="64">
        <v>4</v>
      </c>
      <c r="I22" s="30">
        <v>3540.7</v>
      </c>
      <c r="J22" s="30">
        <v>3238.59</v>
      </c>
      <c r="K22" s="29">
        <v>0</v>
      </c>
      <c r="L22" s="30">
        <v>3238.59</v>
      </c>
      <c r="M22" s="53">
        <v>146</v>
      </c>
      <c r="N22" s="29">
        <f>SUM('Прил.1.2-реестр дом'!F16)</f>
        <v>169953.6</v>
      </c>
      <c r="O22" s="29">
        <v>0</v>
      </c>
      <c r="P22" s="29">
        <v>0</v>
      </c>
      <c r="Q22" s="29">
        <v>0</v>
      </c>
      <c r="R22" s="139">
        <f t="shared" si="5"/>
        <v>169953.6</v>
      </c>
      <c r="S22" s="139">
        <f t="shared" si="6"/>
        <v>52.48</v>
      </c>
      <c r="T22" s="29">
        <f t="shared" si="7"/>
        <v>52.48</v>
      </c>
      <c r="U22" s="71">
        <v>44561</v>
      </c>
      <c r="V22" s="39"/>
      <c r="W22" s="24"/>
    </row>
    <row r="23" spans="1:16383" s="9" customFormat="1" ht="27" customHeight="1" x14ac:dyDescent="0.3">
      <c r="A23" s="43">
        <f t="shared" si="8"/>
        <v>7</v>
      </c>
      <c r="B23" s="52">
        <f t="shared" si="8"/>
        <v>7</v>
      </c>
      <c r="C23" s="49" t="s">
        <v>79</v>
      </c>
      <c r="D23" s="50">
        <v>1987</v>
      </c>
      <c r="E23" s="50"/>
      <c r="F23" s="43" t="s">
        <v>26</v>
      </c>
      <c r="G23" s="43">
        <v>5</v>
      </c>
      <c r="H23" s="43">
        <v>1</v>
      </c>
      <c r="I23" s="30">
        <v>4356.1000000000004</v>
      </c>
      <c r="J23" s="30">
        <v>2029.8</v>
      </c>
      <c r="K23" s="30">
        <v>0</v>
      </c>
      <c r="L23" s="30">
        <v>2029.8</v>
      </c>
      <c r="M23" s="53">
        <v>126</v>
      </c>
      <c r="N23" s="29">
        <f>SUM('Прил.1.2-реестр дом'!F17)</f>
        <v>209092.8</v>
      </c>
      <c r="O23" s="29">
        <v>0</v>
      </c>
      <c r="P23" s="29">
        <v>0</v>
      </c>
      <c r="Q23" s="29">
        <v>0</v>
      </c>
      <c r="R23" s="139">
        <f t="shared" si="5"/>
        <v>209092.8</v>
      </c>
      <c r="S23" s="139">
        <f t="shared" si="6"/>
        <v>103.01</v>
      </c>
      <c r="T23" s="29">
        <f t="shared" si="7"/>
        <v>103.01</v>
      </c>
      <c r="U23" s="71">
        <v>44561</v>
      </c>
      <c r="W23" s="24"/>
    </row>
    <row r="24" spans="1:16383" s="9" customFormat="1" ht="27" customHeight="1" x14ac:dyDescent="0.3">
      <c r="A24" s="43">
        <f t="shared" si="8"/>
        <v>8</v>
      </c>
      <c r="B24" s="52">
        <f t="shared" si="8"/>
        <v>8</v>
      </c>
      <c r="C24" s="49" t="s">
        <v>80</v>
      </c>
      <c r="D24" s="50">
        <v>1987</v>
      </c>
      <c r="E24" s="50"/>
      <c r="F24" s="43" t="s">
        <v>26</v>
      </c>
      <c r="G24" s="43">
        <v>5</v>
      </c>
      <c r="H24" s="43">
        <v>1</v>
      </c>
      <c r="I24" s="30">
        <v>4269.2</v>
      </c>
      <c r="J24" s="30">
        <v>2029.8</v>
      </c>
      <c r="K24" s="30">
        <v>0</v>
      </c>
      <c r="L24" s="30">
        <v>2029.8</v>
      </c>
      <c r="M24" s="53">
        <v>126</v>
      </c>
      <c r="N24" s="29">
        <f>SUM('Прил.1.2-реестр дом'!F18)</f>
        <v>204921.60000000001</v>
      </c>
      <c r="O24" s="29">
        <v>0</v>
      </c>
      <c r="P24" s="29">
        <v>0</v>
      </c>
      <c r="Q24" s="29">
        <v>0</v>
      </c>
      <c r="R24" s="139">
        <f t="shared" si="5"/>
        <v>204921.60000000001</v>
      </c>
      <c r="S24" s="139">
        <f t="shared" si="6"/>
        <v>100.96</v>
      </c>
      <c r="T24" s="29">
        <f t="shared" si="7"/>
        <v>100.96</v>
      </c>
      <c r="U24" s="71">
        <v>44561</v>
      </c>
      <c r="W24" s="24"/>
    </row>
    <row r="25" spans="1:16383" s="9" customFormat="1" ht="27" customHeight="1" x14ac:dyDescent="0.3">
      <c r="A25" s="43"/>
      <c r="B25" s="148" t="s">
        <v>63</v>
      </c>
      <c r="C25" s="149"/>
      <c r="D25" s="70" t="s">
        <v>25</v>
      </c>
      <c r="E25" s="70" t="s">
        <v>25</v>
      </c>
      <c r="F25" s="70" t="s">
        <v>25</v>
      </c>
      <c r="G25" s="70" t="s">
        <v>25</v>
      </c>
      <c r="H25" s="70" t="s">
        <v>25</v>
      </c>
      <c r="I25" s="70">
        <f>SUM(I26:I33)</f>
        <v>38025.769999999997</v>
      </c>
      <c r="J25" s="70">
        <f t="shared" ref="J25:R25" si="9">SUM(J26:J33)</f>
        <v>30339.75</v>
      </c>
      <c r="K25" s="70">
        <f t="shared" si="9"/>
        <v>39.200000000000003</v>
      </c>
      <c r="L25" s="70">
        <f t="shared" si="9"/>
        <v>28138.36</v>
      </c>
      <c r="M25" s="65">
        <f t="shared" si="9"/>
        <v>1285</v>
      </c>
      <c r="N25" s="70">
        <f t="shared" si="9"/>
        <v>41961643.840000004</v>
      </c>
      <c r="O25" s="70">
        <f t="shared" si="9"/>
        <v>0</v>
      </c>
      <c r="P25" s="70">
        <f t="shared" si="9"/>
        <v>0</v>
      </c>
      <c r="Q25" s="70">
        <f t="shared" si="9"/>
        <v>0</v>
      </c>
      <c r="R25" s="70">
        <f t="shared" si="9"/>
        <v>41961643.840000004</v>
      </c>
      <c r="S25" s="70">
        <f t="shared" ref="S25:S33" si="10">N25/J25</f>
        <v>1383.06</v>
      </c>
      <c r="T25" s="70">
        <f t="shared" ref="T25:T33" si="11">SUM(S25)</f>
        <v>1383.06</v>
      </c>
      <c r="U25" s="65" t="s">
        <v>25</v>
      </c>
      <c r="W25" s="63">
        <f>N25-Q25-R25</f>
        <v>0</v>
      </c>
    </row>
    <row r="26" spans="1:16383" s="9" customFormat="1" ht="27" customHeight="1" x14ac:dyDescent="0.3">
      <c r="A26" s="43">
        <f>A24+1</f>
        <v>9</v>
      </c>
      <c r="B26" s="52">
        <v>1</v>
      </c>
      <c r="C26" s="131" t="s">
        <v>75</v>
      </c>
      <c r="D26" s="72">
        <v>1979</v>
      </c>
      <c r="E26" s="31"/>
      <c r="F26" s="73" t="s">
        <v>26</v>
      </c>
      <c r="G26" s="66">
        <v>5</v>
      </c>
      <c r="H26" s="64">
        <v>6</v>
      </c>
      <c r="I26" s="140">
        <v>5612</v>
      </c>
      <c r="J26" s="140">
        <v>5113.55</v>
      </c>
      <c r="K26" s="29">
        <v>0</v>
      </c>
      <c r="L26" s="140">
        <v>5117.3999999999996</v>
      </c>
      <c r="M26" s="74">
        <v>204</v>
      </c>
      <c r="N26" s="29">
        <f>'Прил.1.2-реестр дом'!F20</f>
        <v>5758025.5700000003</v>
      </c>
      <c r="O26" s="29">
        <v>0</v>
      </c>
      <c r="P26" s="29">
        <v>0</v>
      </c>
      <c r="Q26" s="29">
        <v>0</v>
      </c>
      <c r="R26" s="139">
        <f>SUM(N26)</f>
        <v>5758025.5700000003</v>
      </c>
      <c r="S26" s="139">
        <f t="shared" si="10"/>
        <v>1126.03</v>
      </c>
      <c r="T26" s="29">
        <f t="shared" ref="T26" si="12">SUM(S26)</f>
        <v>1126.03</v>
      </c>
      <c r="U26" s="71">
        <v>44561</v>
      </c>
      <c r="W26" s="63"/>
    </row>
    <row r="27" spans="1:16383" s="9" customFormat="1" ht="27" customHeight="1" x14ac:dyDescent="0.3">
      <c r="A27" s="43">
        <f>A26+1</f>
        <v>10</v>
      </c>
      <c r="B27" s="92">
        <f>B26+1</f>
        <v>2</v>
      </c>
      <c r="C27" s="44" t="s">
        <v>77</v>
      </c>
      <c r="D27" s="90">
        <v>1976</v>
      </c>
      <c r="E27" s="91"/>
      <c r="F27" s="43" t="s">
        <v>26</v>
      </c>
      <c r="G27" s="88">
        <v>5</v>
      </c>
      <c r="H27" s="90">
        <v>4</v>
      </c>
      <c r="I27" s="51">
        <v>3463.5</v>
      </c>
      <c r="J27" s="51">
        <v>2748.5</v>
      </c>
      <c r="K27" s="51">
        <v>0</v>
      </c>
      <c r="L27" s="55">
        <v>2748.5</v>
      </c>
      <c r="M27" s="89">
        <v>150</v>
      </c>
      <c r="N27" s="87">
        <f>SUM('Прил.1.2-реестр дом'!F21)</f>
        <v>3585836.33</v>
      </c>
      <c r="O27" s="137">
        <v>0</v>
      </c>
      <c r="P27" s="137">
        <v>0</v>
      </c>
      <c r="Q27" s="137">
        <v>0</v>
      </c>
      <c r="R27" s="136">
        <f>SUM(N27)</f>
        <v>3585836.33</v>
      </c>
      <c r="S27" s="137">
        <f>N27/J27</f>
        <v>1304.6500000000001</v>
      </c>
      <c r="T27" s="137">
        <f>SUM(S27)</f>
        <v>1304.6500000000001</v>
      </c>
      <c r="U27" s="79">
        <v>44926</v>
      </c>
      <c r="V27" s="10"/>
      <c r="W27" s="24"/>
    </row>
    <row r="28" spans="1:16383" s="9" customFormat="1" ht="27" customHeight="1" x14ac:dyDescent="0.3">
      <c r="A28" s="43">
        <f t="shared" ref="A28:B33" si="13">A27+1</f>
        <v>11</v>
      </c>
      <c r="B28" s="92">
        <f t="shared" si="13"/>
        <v>3</v>
      </c>
      <c r="C28" s="131" t="s">
        <v>74</v>
      </c>
      <c r="D28" s="72">
        <v>1981</v>
      </c>
      <c r="E28" s="31"/>
      <c r="F28" s="73" t="s">
        <v>26</v>
      </c>
      <c r="G28" s="66">
        <v>5</v>
      </c>
      <c r="H28" s="64">
        <v>6</v>
      </c>
      <c r="I28" s="30">
        <v>5665</v>
      </c>
      <c r="J28" s="30">
        <v>5096.84</v>
      </c>
      <c r="K28" s="29">
        <v>0</v>
      </c>
      <c r="L28" s="30">
        <v>5170.3999999999996</v>
      </c>
      <c r="M28" s="53">
        <v>200</v>
      </c>
      <c r="N28" s="29">
        <f>'Прил.1.2-реестр дом'!F22</f>
        <v>5712416.96</v>
      </c>
      <c r="O28" s="29">
        <v>0</v>
      </c>
      <c r="P28" s="29">
        <v>0</v>
      </c>
      <c r="Q28" s="29">
        <v>0</v>
      </c>
      <c r="R28" s="139">
        <f t="shared" ref="R28:R29" si="14">SUM(N28)</f>
        <v>5712416.96</v>
      </c>
      <c r="S28" s="139">
        <f t="shared" ref="S28:S29" si="15">N28/J28</f>
        <v>1120.78</v>
      </c>
      <c r="T28" s="29">
        <f t="shared" ref="T28:T29" si="16">SUM(S28)</f>
        <v>1120.78</v>
      </c>
      <c r="U28" s="71">
        <v>44561</v>
      </c>
      <c r="V28" s="10"/>
      <c r="W28" s="24"/>
    </row>
    <row r="29" spans="1:16383" s="9" customFormat="1" ht="27" customHeight="1" x14ac:dyDescent="0.3">
      <c r="A29" s="43">
        <f t="shared" si="13"/>
        <v>12</v>
      </c>
      <c r="B29" s="92">
        <f t="shared" si="13"/>
        <v>4</v>
      </c>
      <c r="C29" s="131" t="s">
        <v>73</v>
      </c>
      <c r="D29" s="72">
        <v>1989</v>
      </c>
      <c r="E29" s="31"/>
      <c r="F29" s="73" t="s">
        <v>26</v>
      </c>
      <c r="G29" s="66">
        <v>5</v>
      </c>
      <c r="H29" s="64">
        <v>6</v>
      </c>
      <c r="I29" s="29">
        <v>5423.77</v>
      </c>
      <c r="J29" s="29">
        <v>4912.6000000000004</v>
      </c>
      <c r="K29" s="29">
        <v>0</v>
      </c>
      <c r="L29" s="29">
        <v>4912.57</v>
      </c>
      <c r="M29" s="53">
        <v>145</v>
      </c>
      <c r="N29" s="29">
        <f>'Прил.1.2-реестр дом'!F23</f>
        <v>5644500.6799999997</v>
      </c>
      <c r="O29" s="29">
        <v>0</v>
      </c>
      <c r="P29" s="29">
        <v>0</v>
      </c>
      <c r="Q29" s="29">
        <v>0</v>
      </c>
      <c r="R29" s="139">
        <f t="shared" si="14"/>
        <v>5644500.6799999997</v>
      </c>
      <c r="S29" s="139">
        <f t="shared" si="15"/>
        <v>1148.98</v>
      </c>
      <c r="T29" s="29">
        <f t="shared" si="16"/>
        <v>1148.98</v>
      </c>
      <c r="U29" s="71">
        <v>44561</v>
      </c>
      <c r="V29" s="10"/>
      <c r="W29" s="24"/>
    </row>
    <row r="30" spans="1:16383" s="9" customFormat="1" ht="27" customHeight="1" x14ac:dyDescent="0.3">
      <c r="A30" s="43">
        <f t="shared" si="13"/>
        <v>13</v>
      </c>
      <c r="B30" s="92">
        <f t="shared" si="13"/>
        <v>5</v>
      </c>
      <c r="C30" s="44" t="s">
        <v>78</v>
      </c>
      <c r="D30" s="90">
        <v>1988</v>
      </c>
      <c r="E30" s="91"/>
      <c r="F30" s="43" t="s">
        <v>26</v>
      </c>
      <c r="G30" s="88">
        <v>5</v>
      </c>
      <c r="H30" s="90">
        <v>6</v>
      </c>
      <c r="I30" s="51">
        <v>5695.5</v>
      </c>
      <c r="J30" s="51">
        <v>5170.07</v>
      </c>
      <c r="K30" s="51">
        <v>39.200000000000003</v>
      </c>
      <c r="L30" s="55">
        <v>2891.3</v>
      </c>
      <c r="M30" s="89">
        <v>188</v>
      </c>
      <c r="N30" s="87">
        <f>SUM('Прил.1.2-реестр дом'!F24)</f>
        <v>5841875.8899999997</v>
      </c>
      <c r="O30" s="137">
        <v>0</v>
      </c>
      <c r="P30" s="137">
        <v>0</v>
      </c>
      <c r="Q30" s="137">
        <v>0</v>
      </c>
      <c r="R30" s="136">
        <f>SUM(N30)</f>
        <v>5841875.8899999997</v>
      </c>
      <c r="S30" s="137">
        <f t="shared" si="10"/>
        <v>1129.94</v>
      </c>
      <c r="T30" s="137">
        <f t="shared" si="11"/>
        <v>1129.94</v>
      </c>
      <c r="U30" s="79">
        <v>44926</v>
      </c>
      <c r="V30" s="10"/>
      <c r="W30" s="24"/>
    </row>
    <row r="31" spans="1:16383" s="9" customFormat="1" ht="27" customHeight="1" x14ac:dyDescent="0.3">
      <c r="A31" s="43">
        <f t="shared" si="13"/>
        <v>14</v>
      </c>
      <c r="B31" s="92">
        <f t="shared" si="13"/>
        <v>6</v>
      </c>
      <c r="C31" s="131" t="s">
        <v>72</v>
      </c>
      <c r="D31" s="72">
        <v>1981</v>
      </c>
      <c r="E31" s="31">
        <v>2009</v>
      </c>
      <c r="F31" s="73" t="s">
        <v>26</v>
      </c>
      <c r="G31" s="66">
        <v>5</v>
      </c>
      <c r="H31" s="64">
        <v>4</v>
      </c>
      <c r="I31" s="30">
        <v>3540.7</v>
      </c>
      <c r="J31" s="30">
        <v>3238.59</v>
      </c>
      <c r="K31" s="29">
        <v>0</v>
      </c>
      <c r="L31" s="30">
        <v>3238.59</v>
      </c>
      <c r="M31" s="53">
        <v>146</v>
      </c>
      <c r="N31" s="29">
        <f>'Прил.1.2-реестр дом'!F25</f>
        <v>6877287.21</v>
      </c>
      <c r="O31" s="29">
        <v>0</v>
      </c>
      <c r="P31" s="29">
        <v>0</v>
      </c>
      <c r="Q31" s="29">
        <v>0</v>
      </c>
      <c r="R31" s="139">
        <f t="shared" ref="R31" si="17">SUM(N31)</f>
        <v>6877287.21</v>
      </c>
      <c r="S31" s="139">
        <f t="shared" si="10"/>
        <v>2123.54</v>
      </c>
      <c r="T31" s="29">
        <f t="shared" ref="T31" si="18">SUM(S31)</f>
        <v>2123.54</v>
      </c>
      <c r="U31" s="71">
        <v>44561</v>
      </c>
      <c r="V31" s="10"/>
      <c r="W31" s="24"/>
    </row>
    <row r="32" spans="1:16383" s="9" customFormat="1" ht="27" customHeight="1" x14ac:dyDescent="0.3">
      <c r="A32" s="43">
        <f t="shared" si="13"/>
        <v>15</v>
      </c>
      <c r="B32" s="92">
        <f t="shared" si="13"/>
        <v>7</v>
      </c>
      <c r="C32" s="44" t="s">
        <v>79</v>
      </c>
      <c r="D32" s="90">
        <v>1987</v>
      </c>
      <c r="E32" s="91"/>
      <c r="F32" s="43" t="s">
        <v>26</v>
      </c>
      <c r="G32" s="88">
        <v>5</v>
      </c>
      <c r="H32" s="90">
        <v>1</v>
      </c>
      <c r="I32" s="51">
        <v>4356.1000000000004</v>
      </c>
      <c r="J32" s="51">
        <v>2029.8</v>
      </c>
      <c r="K32" s="51">
        <v>0</v>
      </c>
      <c r="L32" s="55">
        <v>2029.8</v>
      </c>
      <c r="M32" s="89">
        <v>126</v>
      </c>
      <c r="N32" s="87">
        <f>SUM('Прил.1.2-реестр дом'!F26)</f>
        <v>4219142.9400000004</v>
      </c>
      <c r="O32" s="137">
        <v>0</v>
      </c>
      <c r="P32" s="137">
        <v>0</v>
      </c>
      <c r="Q32" s="137">
        <v>0</v>
      </c>
      <c r="R32" s="136">
        <f>SUM(N32)</f>
        <v>4219142.9400000004</v>
      </c>
      <c r="S32" s="137">
        <f>N32/J32</f>
        <v>2078.6</v>
      </c>
      <c r="T32" s="137">
        <f>SUM(S32)</f>
        <v>2078.6</v>
      </c>
      <c r="U32" s="79">
        <v>44926</v>
      </c>
      <c r="V32" s="10"/>
      <c r="W32" s="24"/>
    </row>
    <row r="33" spans="1:23" s="9" customFormat="1" ht="27" customHeight="1" x14ac:dyDescent="0.3">
      <c r="A33" s="43">
        <f t="shared" si="13"/>
        <v>16</v>
      </c>
      <c r="B33" s="92">
        <f t="shared" si="13"/>
        <v>8</v>
      </c>
      <c r="C33" s="44" t="s">
        <v>80</v>
      </c>
      <c r="D33" s="90">
        <v>1987</v>
      </c>
      <c r="E33" s="91"/>
      <c r="F33" s="43" t="s">
        <v>26</v>
      </c>
      <c r="G33" s="88">
        <v>5</v>
      </c>
      <c r="H33" s="90">
        <v>1</v>
      </c>
      <c r="I33" s="51">
        <v>4269.2</v>
      </c>
      <c r="J33" s="51">
        <v>2029.8</v>
      </c>
      <c r="K33" s="51">
        <v>0</v>
      </c>
      <c r="L33" s="55">
        <v>2029.8</v>
      </c>
      <c r="M33" s="89">
        <v>126</v>
      </c>
      <c r="N33" s="87">
        <f>SUM('Прил.1.2-реестр дом'!F27)</f>
        <v>4322558.26</v>
      </c>
      <c r="O33" s="137">
        <v>0</v>
      </c>
      <c r="P33" s="137">
        <v>0</v>
      </c>
      <c r="Q33" s="137">
        <v>0</v>
      </c>
      <c r="R33" s="136">
        <f>SUM(N33)</f>
        <v>4322558.26</v>
      </c>
      <c r="S33" s="137">
        <f t="shared" si="10"/>
        <v>2129.5500000000002</v>
      </c>
      <c r="T33" s="137">
        <f t="shared" si="11"/>
        <v>2129.5500000000002</v>
      </c>
      <c r="U33" s="79">
        <v>44926</v>
      </c>
      <c r="V33" s="10"/>
      <c r="W33" s="24"/>
    </row>
    <row r="34" spans="1:23" x14ac:dyDescent="0.25">
      <c r="A34" s="179"/>
      <c r="B34" s="117"/>
    </row>
    <row r="35" spans="1:23" x14ac:dyDescent="0.25">
      <c r="A35" s="179"/>
      <c r="B35" s="117"/>
    </row>
    <row r="36" spans="1:23" x14ac:dyDescent="0.25">
      <c r="A36" s="179"/>
      <c r="B36" s="117"/>
    </row>
    <row r="37" spans="1:23" x14ac:dyDescent="0.25">
      <c r="A37" s="179"/>
      <c r="B37" s="117"/>
    </row>
    <row r="38" spans="1:23" x14ac:dyDescent="0.25">
      <c r="A38" s="179"/>
      <c r="B38" s="117"/>
    </row>
    <row r="39" spans="1:23" x14ac:dyDescent="0.25">
      <c r="A39" s="179"/>
      <c r="B39" s="117"/>
    </row>
    <row r="40" spans="1:23" x14ac:dyDescent="0.25">
      <c r="A40" s="179"/>
      <c r="B40" s="117"/>
    </row>
    <row r="41" spans="1:23" x14ac:dyDescent="0.25">
      <c r="A41" s="179"/>
      <c r="B41" s="117"/>
    </row>
    <row r="42" spans="1:23" x14ac:dyDescent="0.25">
      <c r="A42" s="179"/>
      <c r="B42" s="117"/>
    </row>
    <row r="43" spans="1:23" x14ac:dyDescent="0.25">
      <c r="A43" s="179"/>
      <c r="B43" s="117"/>
    </row>
    <row r="44" spans="1:23" x14ac:dyDescent="0.25">
      <c r="A44" s="179"/>
      <c r="B44" s="117"/>
    </row>
    <row r="45" spans="1:23" x14ac:dyDescent="0.25">
      <c r="A45" s="179"/>
      <c r="B45" s="117"/>
    </row>
    <row r="46" spans="1:23" x14ac:dyDescent="0.25">
      <c r="A46" s="179"/>
      <c r="B46" s="117"/>
    </row>
    <row r="47" spans="1:23" x14ac:dyDescent="0.25">
      <c r="A47" s="179"/>
      <c r="B47" s="117"/>
    </row>
    <row r="48" spans="1:23" x14ac:dyDescent="0.25">
      <c r="A48" s="179"/>
      <c r="B48" s="117"/>
    </row>
    <row r="49" spans="1:2" x14ac:dyDescent="0.25">
      <c r="A49" s="179"/>
      <c r="B49" s="117"/>
    </row>
    <row r="50" spans="1:2" x14ac:dyDescent="0.25">
      <c r="A50" s="179"/>
      <c r="B50" s="117"/>
    </row>
    <row r="51" spans="1:2" x14ac:dyDescent="0.25">
      <c r="A51" s="179"/>
      <c r="B51" s="117"/>
    </row>
    <row r="52" spans="1:2" x14ac:dyDescent="0.25">
      <c r="A52" s="179"/>
      <c r="B52" s="117"/>
    </row>
    <row r="53" spans="1:2" x14ac:dyDescent="0.25">
      <c r="A53" s="179"/>
      <c r="B53" s="117"/>
    </row>
    <row r="54" spans="1:2" x14ac:dyDescent="0.25">
      <c r="A54" s="179"/>
      <c r="B54" s="117"/>
    </row>
    <row r="55" spans="1:2" x14ac:dyDescent="0.25">
      <c r="A55" s="179"/>
      <c r="B55" s="117"/>
    </row>
    <row r="56" spans="1:2" x14ac:dyDescent="0.25">
      <c r="A56" s="179"/>
      <c r="B56" s="117"/>
    </row>
    <row r="57" spans="1:2" x14ac:dyDescent="0.25">
      <c r="A57" s="179"/>
      <c r="B57" s="117"/>
    </row>
    <row r="58" spans="1:2" x14ac:dyDescent="0.25">
      <c r="A58" s="179"/>
      <c r="B58" s="117"/>
    </row>
    <row r="59" spans="1:2" x14ac:dyDescent="0.25">
      <c r="A59" s="179"/>
      <c r="B59" s="117"/>
    </row>
    <row r="60" spans="1:2" x14ac:dyDescent="0.25">
      <c r="A60" s="179"/>
      <c r="B60" s="117"/>
    </row>
    <row r="61" spans="1:2" x14ac:dyDescent="0.25">
      <c r="A61" s="179"/>
      <c r="B61" s="117"/>
    </row>
    <row r="62" spans="1:2" x14ac:dyDescent="0.25">
      <c r="A62" s="179"/>
      <c r="B62" s="117"/>
    </row>
    <row r="63" spans="1:2" x14ac:dyDescent="0.25">
      <c r="A63" s="179"/>
      <c r="B63" s="117"/>
    </row>
    <row r="64" spans="1:2" x14ac:dyDescent="0.25">
      <c r="A64" s="179"/>
      <c r="B64" s="117"/>
    </row>
    <row r="65" spans="1:2" x14ac:dyDescent="0.25">
      <c r="A65" s="179"/>
      <c r="B65" s="117"/>
    </row>
    <row r="66" spans="1:2" x14ac:dyDescent="0.25">
      <c r="A66" s="179"/>
      <c r="B66" s="117"/>
    </row>
    <row r="67" spans="1:2" x14ac:dyDescent="0.25">
      <c r="A67" s="179"/>
      <c r="B67" s="117"/>
    </row>
    <row r="68" spans="1:2" x14ac:dyDescent="0.25">
      <c r="A68" s="179"/>
      <c r="B68" s="117"/>
    </row>
    <row r="69" spans="1:2" x14ac:dyDescent="0.25">
      <c r="A69" s="179"/>
      <c r="B69" s="117"/>
    </row>
    <row r="70" spans="1:2" x14ac:dyDescent="0.25">
      <c r="A70" s="179"/>
      <c r="B70" s="117"/>
    </row>
    <row r="71" spans="1:2" x14ac:dyDescent="0.25">
      <c r="A71" s="179"/>
      <c r="B71" s="117"/>
    </row>
    <row r="72" spans="1:2" x14ac:dyDescent="0.25">
      <c r="A72" s="179"/>
      <c r="B72" s="117"/>
    </row>
    <row r="73" spans="1:2" x14ac:dyDescent="0.25">
      <c r="A73" s="179"/>
      <c r="B73" s="117"/>
    </row>
    <row r="74" spans="1:2" x14ac:dyDescent="0.25">
      <c r="A74" s="179"/>
      <c r="B74" s="117"/>
    </row>
    <row r="75" spans="1:2" x14ac:dyDescent="0.25">
      <c r="A75" s="179"/>
      <c r="B75" s="117"/>
    </row>
    <row r="76" spans="1:2" x14ac:dyDescent="0.25">
      <c r="A76" s="179"/>
      <c r="B76" s="117"/>
    </row>
    <row r="77" spans="1:2" x14ac:dyDescent="0.25">
      <c r="A77" s="179"/>
      <c r="B77" s="117"/>
    </row>
    <row r="78" spans="1:2" x14ac:dyDescent="0.25">
      <c r="A78" s="179"/>
      <c r="B78" s="117"/>
    </row>
    <row r="79" spans="1:2" x14ac:dyDescent="0.25">
      <c r="A79" s="179"/>
      <c r="B79" s="117"/>
    </row>
    <row r="80" spans="1:2" x14ac:dyDescent="0.25">
      <c r="A80" s="179"/>
      <c r="B80" s="117"/>
    </row>
    <row r="81" spans="1:2" x14ac:dyDescent="0.25">
      <c r="A81" s="179"/>
      <c r="B81" s="117"/>
    </row>
    <row r="82" spans="1:2" x14ac:dyDescent="0.25">
      <c r="A82" s="179"/>
      <c r="B82" s="117"/>
    </row>
    <row r="83" spans="1:2" x14ac:dyDescent="0.25">
      <c r="A83" s="179"/>
      <c r="B83" s="117"/>
    </row>
    <row r="84" spans="1:2" x14ac:dyDescent="0.25">
      <c r="A84" s="179"/>
      <c r="B84" s="117"/>
    </row>
    <row r="85" spans="1:2" x14ac:dyDescent="0.25">
      <c r="A85" s="179"/>
      <c r="B85" s="117"/>
    </row>
    <row r="86" spans="1:2" x14ac:dyDescent="0.25">
      <c r="A86" s="179"/>
      <c r="B86" s="117"/>
    </row>
    <row r="87" spans="1:2" x14ac:dyDescent="0.25">
      <c r="A87" s="179"/>
      <c r="B87" s="117"/>
    </row>
    <row r="88" spans="1:2" x14ac:dyDescent="0.25">
      <c r="A88" s="179"/>
      <c r="B88" s="117"/>
    </row>
    <row r="89" spans="1:2" x14ac:dyDescent="0.25">
      <c r="A89" s="180"/>
      <c r="B89" s="118"/>
    </row>
  </sheetData>
  <autoFilter ref="A14:XFC33" xr:uid="{00000000-0009-0000-0000-000000000000}"/>
  <dataConsolidate/>
  <mergeCells count="30">
    <mergeCell ref="A10:A13"/>
    <mergeCell ref="B10:B13"/>
    <mergeCell ref="C10:C13"/>
    <mergeCell ref="B15:C15"/>
    <mergeCell ref="T10:T12"/>
    <mergeCell ref="U10:U13"/>
    <mergeCell ref="B8:U8"/>
    <mergeCell ref="D11:D13"/>
    <mergeCell ref="D10:E10"/>
    <mergeCell ref="S10:S12"/>
    <mergeCell ref="I10:I12"/>
    <mergeCell ref="J11:J12"/>
    <mergeCell ref="K11:K12"/>
    <mergeCell ref="L11:L12"/>
    <mergeCell ref="M10:M12"/>
    <mergeCell ref="J10:L10"/>
    <mergeCell ref="N10:R10"/>
    <mergeCell ref="O11:R11"/>
    <mergeCell ref="E11:E13"/>
    <mergeCell ref="F10:F13"/>
    <mergeCell ref="H10:H13"/>
    <mergeCell ref="N11:N12"/>
    <mergeCell ref="G10:G13"/>
    <mergeCell ref="S1:U1"/>
    <mergeCell ref="B3:U3"/>
    <mergeCell ref="B4:U4"/>
    <mergeCell ref="B5:U5"/>
    <mergeCell ref="B7:U7"/>
    <mergeCell ref="B25:C25"/>
    <mergeCell ref="B16:C16"/>
  </mergeCells>
  <printOptions horizontalCentered="1"/>
  <pageMargins left="0" right="0" top="0.15748031496062992" bottom="0.15748031496062992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D543"/>
  <sheetViews>
    <sheetView zoomScale="70" zoomScaleNormal="70" zoomScaleSheetLayoutView="40" workbookViewId="0">
      <pane xSplit="3" ySplit="9" topLeftCell="D22" activePane="bottomRight" state="frozen"/>
      <selection activeCell="T2256" sqref="T2256"/>
      <selection pane="topRight" activeCell="T2256" sqref="T2256"/>
      <selection pane="bottomLeft" activeCell="T2256" sqref="T2256"/>
      <selection pane="bottomRight" activeCell="D12" sqref="D12"/>
    </sheetView>
  </sheetViews>
  <sheetFormatPr defaultColWidth="9.109375" defaultRowHeight="13.8" x14ac:dyDescent="0.25"/>
  <cols>
    <col min="1" max="1" width="6.88671875" style="184" customWidth="1"/>
    <col min="2" max="2" width="5.33203125" style="110" customWidth="1"/>
    <col min="3" max="3" width="40.21875" style="112" customWidth="1"/>
    <col min="4" max="4" width="16" style="56" customWidth="1"/>
    <col min="5" max="5" width="20.44140625" style="56" customWidth="1"/>
    <col min="6" max="6" width="20.88671875" style="56" customWidth="1"/>
    <col min="7" max="7" width="16.6640625" style="56" customWidth="1"/>
    <col min="8" max="8" width="18.5546875" style="56" customWidth="1"/>
    <col min="9" max="9" width="17" style="56" customWidth="1"/>
    <col min="10" max="10" width="16.88671875" style="56" customWidth="1"/>
    <col min="11" max="11" width="6.44140625" style="57" customWidth="1"/>
    <col min="12" max="12" width="18.33203125" style="56" customWidth="1"/>
    <col min="13" max="13" width="14.44140625" style="56" customWidth="1"/>
    <col min="14" max="14" width="14.44140625" style="57" hidden="1" customWidth="1"/>
    <col min="15" max="15" width="18.5546875" style="56" customWidth="1"/>
    <col min="16" max="16" width="11.88671875" style="58" customWidth="1"/>
    <col min="17" max="17" width="15" style="56" customWidth="1"/>
    <col min="18" max="18" width="12.33203125" style="58" customWidth="1"/>
    <col min="19" max="19" width="17.44140625" style="56" customWidth="1"/>
    <col min="20" max="20" width="10.88671875" style="58" customWidth="1"/>
    <col min="21" max="21" width="15.33203125" style="56" customWidth="1"/>
    <col min="22" max="22" width="8.6640625" style="57" customWidth="1"/>
    <col min="23" max="23" width="18" style="56" customWidth="1"/>
    <col min="24" max="24" width="7.33203125" style="57" customWidth="1"/>
    <col min="25" max="25" width="17.33203125" style="56" customWidth="1"/>
    <col min="26" max="26" width="25.109375" style="59" customWidth="1"/>
    <col min="27" max="30" width="9.109375" style="59"/>
    <col min="31" max="16384" width="9.109375" style="13"/>
  </cols>
  <sheetData>
    <row r="1" spans="1:30" ht="14.4" customHeight="1" x14ac:dyDescent="0.25">
      <c r="A1" s="182"/>
      <c r="X1" s="166" t="s">
        <v>27</v>
      </c>
      <c r="Y1" s="166"/>
    </row>
    <row r="2" spans="1:30" ht="14.4" customHeight="1" x14ac:dyDescent="0.25">
      <c r="A2" s="182"/>
      <c r="R2" s="80"/>
      <c r="X2" s="60"/>
      <c r="Y2" s="120"/>
    </row>
    <row r="3" spans="1:30" ht="14.4" customHeight="1" x14ac:dyDescent="0.25">
      <c r="A3" s="170" t="s">
        <v>59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</row>
    <row r="4" spans="1:30" ht="14.4" customHeight="1" x14ac:dyDescent="0.25">
      <c r="A4" s="182"/>
    </row>
    <row r="5" spans="1:30" ht="36" customHeight="1" x14ac:dyDescent="0.25">
      <c r="A5" s="172" t="s">
        <v>4</v>
      </c>
      <c r="B5" s="172" t="s">
        <v>28</v>
      </c>
      <c r="C5" s="165" t="s">
        <v>29</v>
      </c>
      <c r="D5" s="164" t="s">
        <v>30</v>
      </c>
      <c r="E5" s="163" t="s">
        <v>61</v>
      </c>
      <c r="F5" s="164" t="s">
        <v>31</v>
      </c>
      <c r="G5" s="167" t="s">
        <v>53</v>
      </c>
      <c r="H5" s="167"/>
      <c r="I5" s="167"/>
      <c r="J5" s="167"/>
      <c r="K5" s="167"/>
      <c r="L5" s="167"/>
      <c r="M5" s="167"/>
      <c r="N5" s="168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</row>
    <row r="6" spans="1:30" ht="85.2" customHeight="1" x14ac:dyDescent="0.25">
      <c r="A6" s="172"/>
      <c r="B6" s="172"/>
      <c r="C6" s="165"/>
      <c r="D6" s="164"/>
      <c r="E6" s="163"/>
      <c r="F6" s="164"/>
      <c r="G6" s="139" t="s">
        <v>54</v>
      </c>
      <c r="H6" s="139" t="s">
        <v>55</v>
      </c>
      <c r="I6" s="139" t="s">
        <v>32</v>
      </c>
      <c r="J6" s="139" t="s">
        <v>33</v>
      </c>
      <c r="K6" s="168" t="s">
        <v>57</v>
      </c>
      <c r="L6" s="168"/>
      <c r="M6" s="167" t="s">
        <v>34</v>
      </c>
      <c r="N6" s="168"/>
      <c r="O6" s="167"/>
      <c r="P6" s="164" t="s">
        <v>58</v>
      </c>
      <c r="Q6" s="164"/>
      <c r="R6" s="164" t="s">
        <v>35</v>
      </c>
      <c r="S6" s="164"/>
      <c r="T6" s="164" t="s">
        <v>70</v>
      </c>
      <c r="U6" s="164"/>
      <c r="V6" s="164" t="s">
        <v>52</v>
      </c>
      <c r="W6" s="164"/>
      <c r="X6" s="169" t="s">
        <v>36</v>
      </c>
      <c r="Y6" s="169"/>
      <c r="Z6" s="61"/>
    </row>
    <row r="7" spans="1:30" ht="34.200000000000003" customHeight="1" x14ac:dyDescent="0.25">
      <c r="A7" s="172"/>
      <c r="B7" s="172"/>
      <c r="C7" s="165"/>
      <c r="D7" s="139" t="s">
        <v>21</v>
      </c>
      <c r="E7" s="139" t="s">
        <v>24</v>
      </c>
      <c r="F7" s="139" t="s">
        <v>24</v>
      </c>
      <c r="G7" s="139" t="s">
        <v>24</v>
      </c>
      <c r="H7" s="139" t="s">
        <v>24</v>
      </c>
      <c r="I7" s="139" t="s">
        <v>24</v>
      </c>
      <c r="J7" s="139" t="s">
        <v>24</v>
      </c>
      <c r="K7" s="142" t="s">
        <v>76</v>
      </c>
      <c r="L7" s="139" t="s">
        <v>24</v>
      </c>
      <c r="M7" s="139" t="s">
        <v>22</v>
      </c>
      <c r="N7" s="143" t="s">
        <v>71</v>
      </c>
      <c r="O7" s="139" t="s">
        <v>24</v>
      </c>
      <c r="P7" s="144" t="s">
        <v>22</v>
      </c>
      <c r="Q7" s="139" t="s">
        <v>24</v>
      </c>
      <c r="R7" s="144" t="s">
        <v>22</v>
      </c>
      <c r="S7" s="139" t="s">
        <v>24</v>
      </c>
      <c r="T7" s="144" t="s">
        <v>69</v>
      </c>
      <c r="U7" s="139" t="s">
        <v>24</v>
      </c>
      <c r="V7" s="142" t="s">
        <v>76</v>
      </c>
      <c r="W7" s="139" t="s">
        <v>24</v>
      </c>
      <c r="X7" s="142" t="s">
        <v>76</v>
      </c>
      <c r="Y7" s="139" t="s">
        <v>24</v>
      </c>
    </row>
    <row r="8" spans="1:30" s="15" customFormat="1" ht="18.75" customHeight="1" x14ac:dyDescent="0.3">
      <c r="A8" s="50">
        <v>1</v>
      </c>
      <c r="B8" s="50">
        <v>2</v>
      </c>
      <c r="C8" s="31">
        <v>3</v>
      </c>
      <c r="D8" s="32">
        <v>4</v>
      </c>
      <c r="E8" s="31"/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/>
      <c r="O8" s="31">
        <v>13</v>
      </c>
      <c r="P8" s="31">
        <v>14</v>
      </c>
      <c r="Q8" s="31">
        <v>15</v>
      </c>
      <c r="R8" s="31">
        <v>16</v>
      </c>
      <c r="S8" s="31">
        <v>17</v>
      </c>
      <c r="T8" s="31">
        <v>18</v>
      </c>
      <c r="U8" s="31">
        <v>19</v>
      </c>
      <c r="V8" s="142">
        <v>20</v>
      </c>
      <c r="W8" s="142">
        <v>21</v>
      </c>
      <c r="X8" s="142">
        <v>22</v>
      </c>
      <c r="Y8" s="142">
        <v>23</v>
      </c>
      <c r="Z8" s="62"/>
      <c r="AA8" s="62"/>
      <c r="AB8" s="62"/>
      <c r="AC8" s="62"/>
      <c r="AD8" s="62"/>
    </row>
    <row r="9" spans="1:30" s="62" customFormat="1" ht="30.75" customHeight="1" x14ac:dyDescent="0.3">
      <c r="A9" s="53"/>
      <c r="B9" s="148" t="s">
        <v>81</v>
      </c>
      <c r="C9" s="148"/>
      <c r="D9" s="70">
        <f>D10+D19</f>
        <v>76051.539999999994</v>
      </c>
      <c r="E9" s="70">
        <f t="shared" ref="E9:Y9" si="0">E10+E19</f>
        <v>174174436.81999999</v>
      </c>
      <c r="F9" s="70">
        <f t="shared" si="0"/>
        <v>43786880.799999997</v>
      </c>
      <c r="G9" s="70">
        <f t="shared" si="0"/>
        <v>0</v>
      </c>
      <c r="H9" s="70">
        <f t="shared" si="0"/>
        <v>0</v>
      </c>
      <c r="I9" s="70">
        <f t="shared" si="0"/>
        <v>0</v>
      </c>
      <c r="J9" s="70">
        <f t="shared" si="0"/>
        <v>0</v>
      </c>
      <c r="K9" s="65">
        <f t="shared" si="0"/>
        <v>0</v>
      </c>
      <c r="L9" s="70">
        <f t="shared" si="0"/>
        <v>0</v>
      </c>
      <c r="M9" s="70">
        <f t="shared" si="0"/>
        <v>8636.2999999999993</v>
      </c>
      <c r="N9" s="70" t="e">
        <f t="shared" si="0"/>
        <v>#VALUE!</v>
      </c>
      <c r="O9" s="70">
        <f t="shared" si="0"/>
        <v>41082478.799999997</v>
      </c>
      <c r="P9" s="70">
        <f t="shared" si="0"/>
        <v>0</v>
      </c>
      <c r="Q9" s="70">
        <f t="shared" si="0"/>
        <v>0</v>
      </c>
      <c r="R9" s="70">
        <f t="shared" si="0"/>
        <v>0</v>
      </c>
      <c r="S9" s="70">
        <f t="shared" si="0"/>
        <v>0</v>
      </c>
      <c r="T9" s="70">
        <f t="shared" si="0"/>
        <v>0</v>
      </c>
      <c r="U9" s="70">
        <f t="shared" si="0"/>
        <v>0</v>
      </c>
      <c r="V9" s="65">
        <f t="shared" si="0"/>
        <v>8</v>
      </c>
      <c r="W9" s="70">
        <f t="shared" si="0"/>
        <v>1825236.96</v>
      </c>
      <c r="X9" s="65">
        <f t="shared" si="0"/>
        <v>8</v>
      </c>
      <c r="Y9" s="70">
        <f t="shared" si="0"/>
        <v>879165.04</v>
      </c>
    </row>
    <row r="10" spans="1:30" s="9" customFormat="1" ht="31.95" customHeight="1" x14ac:dyDescent="0.3">
      <c r="A10" s="43"/>
      <c r="B10" s="148" t="s">
        <v>62</v>
      </c>
      <c r="C10" s="148"/>
      <c r="D10" s="70">
        <f>SUM(D11:D18)</f>
        <v>38025.769999999997</v>
      </c>
      <c r="E10" s="70">
        <f t="shared" ref="E10:Y10" si="1">SUM(E11:E18)</f>
        <v>87087218.409999996</v>
      </c>
      <c r="F10" s="70">
        <f>SUM(F11:F18)</f>
        <v>1825236.96</v>
      </c>
      <c r="G10" s="70">
        <f t="shared" si="1"/>
        <v>0</v>
      </c>
      <c r="H10" s="70">
        <f t="shared" si="1"/>
        <v>0</v>
      </c>
      <c r="I10" s="70">
        <f t="shared" si="1"/>
        <v>0</v>
      </c>
      <c r="J10" s="70">
        <f t="shared" si="1"/>
        <v>0</v>
      </c>
      <c r="K10" s="65">
        <f t="shared" si="1"/>
        <v>0</v>
      </c>
      <c r="L10" s="70">
        <f t="shared" si="1"/>
        <v>0</v>
      </c>
      <c r="M10" s="70">
        <f t="shared" si="1"/>
        <v>0</v>
      </c>
      <c r="N10" s="70"/>
      <c r="O10" s="70">
        <f t="shared" si="1"/>
        <v>0</v>
      </c>
      <c r="P10" s="70">
        <f t="shared" si="1"/>
        <v>0</v>
      </c>
      <c r="Q10" s="70">
        <f t="shared" si="1"/>
        <v>0</v>
      </c>
      <c r="R10" s="70">
        <f t="shared" si="1"/>
        <v>0</v>
      </c>
      <c r="S10" s="70">
        <f t="shared" si="1"/>
        <v>0</v>
      </c>
      <c r="T10" s="70">
        <f t="shared" si="1"/>
        <v>0</v>
      </c>
      <c r="U10" s="70">
        <f t="shared" si="1"/>
        <v>0</v>
      </c>
      <c r="V10" s="65">
        <f t="shared" si="1"/>
        <v>8</v>
      </c>
      <c r="W10" s="70">
        <f t="shared" si="1"/>
        <v>1825236.96</v>
      </c>
      <c r="X10" s="65">
        <f>SUM(X11:X18)</f>
        <v>0</v>
      </c>
      <c r="Y10" s="70">
        <f t="shared" si="1"/>
        <v>0</v>
      </c>
      <c r="Z10" s="24"/>
      <c r="AA10" s="24"/>
      <c r="AB10" s="24"/>
      <c r="AC10" s="24"/>
      <c r="AD10" s="24"/>
    </row>
    <row r="11" spans="1:30" s="9" customFormat="1" ht="27.6" customHeight="1" x14ac:dyDescent="0.3">
      <c r="A11" s="33">
        <v>1</v>
      </c>
      <c r="B11" s="52">
        <v>1</v>
      </c>
      <c r="C11" s="138" t="s">
        <v>75</v>
      </c>
      <c r="D11" s="140">
        <f>SUM('Прил.1.1 -перечень домов'!I17)</f>
        <v>5612</v>
      </c>
      <c r="E11" s="139">
        <f>SUM('Прил.1.1 -перечень домов'!J17*(3.9*31+4.13*26+6.71*16+7.69*12+8.45*12+9.29*252))</f>
        <v>14677933.92</v>
      </c>
      <c r="F11" s="45">
        <f t="shared" ref="F11:F18" si="2">G11+H11+I11+J11+L11+O11+Q11+S11+U11+W11+Y11</f>
        <v>269376</v>
      </c>
      <c r="G11" s="45">
        <v>0</v>
      </c>
      <c r="H11" s="30">
        <v>0</v>
      </c>
      <c r="I11" s="45">
        <v>0</v>
      </c>
      <c r="J11" s="45">
        <v>0</v>
      </c>
      <c r="K11" s="46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6">
        <v>1</v>
      </c>
      <c r="W11" s="30">
        <f>SUM(D11*48)</f>
        <v>269376</v>
      </c>
      <c r="X11" s="46">
        <v>0</v>
      </c>
      <c r="Y11" s="45">
        <f>(G11+H11+I11+J11+L11+O11+Q11+S11+U11)*0.0214</f>
        <v>0</v>
      </c>
      <c r="Z11" s="24"/>
      <c r="AA11" s="24"/>
      <c r="AB11" s="24"/>
      <c r="AC11" s="24"/>
      <c r="AD11" s="24"/>
    </row>
    <row r="12" spans="1:30" s="9" customFormat="1" ht="36" customHeight="1" x14ac:dyDescent="0.3">
      <c r="A12" s="43">
        <f>A11+1</f>
        <v>2</v>
      </c>
      <c r="B12" s="52">
        <f>B11+1</f>
        <v>2</v>
      </c>
      <c r="C12" s="42" t="s">
        <v>77</v>
      </c>
      <c r="D12" s="140">
        <f>SUM('Прил.1.1 -перечень домов'!I18)</f>
        <v>3463.5</v>
      </c>
      <c r="E12" s="139">
        <f>SUM('Прил.1.1 -перечень домов'!J18*(3.9*31+4.13*26+6.71*16+7.69*12+8.45*12+9.29*252))</f>
        <v>7889294.4000000004</v>
      </c>
      <c r="F12" s="45">
        <f t="shared" si="2"/>
        <v>166248</v>
      </c>
      <c r="G12" s="29">
        <v>0</v>
      </c>
      <c r="H12" s="29">
        <v>0</v>
      </c>
      <c r="I12" s="29">
        <v>0</v>
      </c>
      <c r="J12" s="29">
        <v>0</v>
      </c>
      <c r="K12" s="32">
        <v>0</v>
      </c>
      <c r="L12" s="29">
        <v>0</v>
      </c>
      <c r="M12" s="29">
        <v>0</v>
      </c>
      <c r="N12" s="29"/>
      <c r="O12" s="29">
        <f>M12*4384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32">
        <v>1</v>
      </c>
      <c r="W12" s="139">
        <f>D12*48</f>
        <v>166248</v>
      </c>
      <c r="X12" s="46">
        <v>0</v>
      </c>
      <c r="Y12" s="139">
        <f>SUM(G12+H12+I12+J12+L12+O12+Q12+S12+U12)*2.14%</f>
        <v>0</v>
      </c>
      <c r="Z12" s="24"/>
      <c r="AA12" s="24"/>
      <c r="AB12" s="24"/>
      <c r="AC12" s="24"/>
      <c r="AD12" s="24"/>
    </row>
    <row r="13" spans="1:30" s="9" customFormat="1" ht="27.6" customHeight="1" x14ac:dyDescent="0.3">
      <c r="A13" s="43">
        <f t="shared" ref="A13:A18" si="3">A12+1</f>
        <v>3</v>
      </c>
      <c r="B13" s="52">
        <f t="shared" ref="B13:B18" si="4">B12+1</f>
        <v>3</v>
      </c>
      <c r="C13" s="138" t="s">
        <v>74</v>
      </c>
      <c r="D13" s="140">
        <f>SUM('Прил.1.1 -перечень домов'!I19)</f>
        <v>5665</v>
      </c>
      <c r="E13" s="139">
        <f>SUM('Прил.1.1 -перечень домов'!J19*(3.9*31+4.13*26+6.71*16+7.69*12+8.45*12+9.29*252))</f>
        <v>14629969.539999999</v>
      </c>
      <c r="F13" s="45">
        <f t="shared" si="2"/>
        <v>271920</v>
      </c>
      <c r="G13" s="45">
        <v>0</v>
      </c>
      <c r="H13" s="30">
        <v>0</v>
      </c>
      <c r="I13" s="45">
        <v>0</v>
      </c>
      <c r="J13" s="45">
        <v>0</v>
      </c>
      <c r="K13" s="46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6">
        <v>1</v>
      </c>
      <c r="W13" s="30">
        <f t="shared" ref="W13:W18" si="5">SUM(D13*48)</f>
        <v>271920</v>
      </c>
      <c r="X13" s="46">
        <v>0</v>
      </c>
      <c r="Y13" s="45">
        <f>(G13+H13+I13+J13+L13+O13+Q13+S13+U13)*0.0214</f>
        <v>0</v>
      </c>
      <c r="Z13" s="24"/>
      <c r="AA13" s="24"/>
      <c r="AB13" s="24"/>
      <c r="AC13" s="24"/>
      <c r="AD13" s="24"/>
    </row>
    <row r="14" spans="1:30" s="24" customFormat="1" ht="27.6" customHeight="1" x14ac:dyDescent="0.3">
      <c r="A14" s="43">
        <f t="shared" si="3"/>
        <v>4</v>
      </c>
      <c r="B14" s="52">
        <f t="shared" si="4"/>
        <v>4</v>
      </c>
      <c r="C14" s="138" t="s">
        <v>73</v>
      </c>
      <c r="D14" s="140">
        <f>SUM('Прил.1.1 -перечень домов'!I20)</f>
        <v>5423.77</v>
      </c>
      <c r="E14" s="139">
        <f>SUM('Прил.1.1 -перечень домов'!J20*(3.9*31+4.13*26+6.71*16+7.69*12+8.45*12+9.29*252))</f>
        <v>14101127.039999999</v>
      </c>
      <c r="F14" s="45">
        <f t="shared" si="2"/>
        <v>260340.96</v>
      </c>
      <c r="G14" s="45">
        <v>0</v>
      </c>
      <c r="H14" s="30">
        <v>0</v>
      </c>
      <c r="I14" s="45">
        <v>0</v>
      </c>
      <c r="J14" s="45">
        <v>0</v>
      </c>
      <c r="K14" s="46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6">
        <v>1</v>
      </c>
      <c r="W14" s="30">
        <f t="shared" si="5"/>
        <v>260340.96</v>
      </c>
      <c r="X14" s="46">
        <v>0</v>
      </c>
      <c r="Y14" s="45">
        <f>(G14+H14+I14+J14+L14+O14+Q14+S14+U14)*0.0214</f>
        <v>0</v>
      </c>
    </row>
    <row r="15" spans="1:30" s="9" customFormat="1" ht="36" customHeight="1" x14ac:dyDescent="0.3">
      <c r="A15" s="43">
        <f t="shared" si="3"/>
        <v>5</v>
      </c>
      <c r="B15" s="52">
        <f t="shared" si="4"/>
        <v>5</v>
      </c>
      <c r="C15" s="42" t="s">
        <v>78</v>
      </c>
      <c r="D15" s="140">
        <f>SUM('Прил.1.1 -перечень домов'!I21)</f>
        <v>5695.5</v>
      </c>
      <c r="E15" s="139">
        <f>SUM('Прил.1.1 -перечень домов'!J21*(3.9*31+4.13*26+6.71*16+7.69*12+8.45*12+9.29*252))</f>
        <v>14840168.93</v>
      </c>
      <c r="F15" s="45">
        <f t="shared" si="2"/>
        <v>273384</v>
      </c>
      <c r="G15" s="139">
        <v>0</v>
      </c>
      <c r="H15" s="139">
        <v>0</v>
      </c>
      <c r="I15" s="139">
        <v>0</v>
      </c>
      <c r="J15" s="139">
        <v>0</v>
      </c>
      <c r="K15" s="141">
        <v>0</v>
      </c>
      <c r="L15" s="29">
        <v>0</v>
      </c>
      <c r="M15" s="29">
        <v>0</v>
      </c>
      <c r="N15" s="29"/>
      <c r="O15" s="29">
        <v>0</v>
      </c>
      <c r="P15" s="13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141">
        <v>1</v>
      </c>
      <c r="W15" s="29">
        <f t="shared" si="5"/>
        <v>273384</v>
      </c>
      <c r="X15" s="141">
        <v>0</v>
      </c>
      <c r="Y15" s="139">
        <f>(G15+H15+I15+J15+L15+O15+Q15+S15+U15)*2.14/100</f>
        <v>0</v>
      </c>
      <c r="Z15" s="24"/>
      <c r="AA15" s="24"/>
      <c r="AB15" s="24"/>
      <c r="AC15" s="24"/>
      <c r="AD15" s="24"/>
    </row>
    <row r="16" spans="1:30" s="9" customFormat="1" ht="27.6" customHeight="1" x14ac:dyDescent="0.3">
      <c r="A16" s="43">
        <f t="shared" si="3"/>
        <v>6</v>
      </c>
      <c r="B16" s="52">
        <f t="shared" si="4"/>
        <v>6</v>
      </c>
      <c r="C16" s="138" t="s">
        <v>72</v>
      </c>
      <c r="D16" s="140">
        <f>SUM('Прил.1.1 -перечень домов'!I22)</f>
        <v>3540.7</v>
      </c>
      <c r="E16" s="139">
        <f>SUM('Прил.1.1 -перечень домов'!J22*(3.9*31+4.13*26+6.71*16+7.69*12+8.45*12+9.29*252))</f>
        <v>9296048.7400000002</v>
      </c>
      <c r="F16" s="45">
        <f t="shared" si="2"/>
        <v>169953.6</v>
      </c>
      <c r="G16" s="45">
        <v>0</v>
      </c>
      <c r="H16" s="30">
        <v>0</v>
      </c>
      <c r="I16" s="45">
        <v>0</v>
      </c>
      <c r="J16" s="45">
        <v>0</v>
      </c>
      <c r="K16" s="46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6">
        <v>1</v>
      </c>
      <c r="W16" s="30">
        <f t="shared" si="5"/>
        <v>169953.6</v>
      </c>
      <c r="X16" s="46">
        <v>0</v>
      </c>
      <c r="Y16" s="45">
        <f>(G16+H16+I16+J16+L16+O16+Q16+S16+U16)*0.0214</f>
        <v>0</v>
      </c>
      <c r="Z16" s="24"/>
      <c r="AA16" s="24"/>
      <c r="AB16" s="24"/>
      <c r="AC16" s="24"/>
      <c r="AD16" s="24"/>
    </row>
    <row r="17" spans="1:30" s="9" customFormat="1" ht="36" customHeight="1" x14ac:dyDescent="0.3">
      <c r="A17" s="43">
        <f t="shared" si="3"/>
        <v>7</v>
      </c>
      <c r="B17" s="52">
        <f t="shared" si="4"/>
        <v>7</v>
      </c>
      <c r="C17" s="49" t="s">
        <v>79</v>
      </c>
      <c r="D17" s="140">
        <f>SUM('Прил.1.1 -перечень домов'!I23)</f>
        <v>4356.1000000000004</v>
      </c>
      <c r="E17" s="139">
        <f>SUM('Прил.1.1 -перечень домов'!J23*(3.9*31+4.13*26+6.71*16+7.69*12+8.45*12+9.29*252))</f>
        <v>5826337.9199999999</v>
      </c>
      <c r="F17" s="45">
        <f t="shared" si="2"/>
        <v>209092.8</v>
      </c>
      <c r="G17" s="139">
        <v>0</v>
      </c>
      <c r="H17" s="139">
        <v>0</v>
      </c>
      <c r="I17" s="139">
        <v>0</v>
      </c>
      <c r="J17" s="139">
        <v>0</v>
      </c>
      <c r="K17" s="141">
        <v>0</v>
      </c>
      <c r="L17" s="29">
        <v>0</v>
      </c>
      <c r="M17" s="29">
        <v>0</v>
      </c>
      <c r="N17" s="29"/>
      <c r="O17" s="29">
        <f>M17*4575</f>
        <v>0</v>
      </c>
      <c r="P17" s="13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141">
        <v>1</v>
      </c>
      <c r="W17" s="29">
        <f t="shared" si="5"/>
        <v>209092.8</v>
      </c>
      <c r="X17" s="46">
        <v>0</v>
      </c>
      <c r="Y17" s="139">
        <f>(G17+H17+I17+J17+L17+O17+Q17+S17+U17)*2.14/100</f>
        <v>0</v>
      </c>
      <c r="Z17" s="24"/>
      <c r="AA17" s="24"/>
      <c r="AB17" s="24"/>
      <c r="AC17" s="24"/>
      <c r="AD17" s="24"/>
    </row>
    <row r="18" spans="1:30" s="9" customFormat="1" ht="36" customHeight="1" x14ac:dyDescent="0.3">
      <c r="A18" s="43">
        <f t="shared" si="3"/>
        <v>8</v>
      </c>
      <c r="B18" s="52">
        <f t="shared" si="4"/>
        <v>8</v>
      </c>
      <c r="C18" s="49" t="s">
        <v>80</v>
      </c>
      <c r="D18" s="140">
        <f>SUM('Прил.1.1 -перечень домов'!I24)</f>
        <v>4269.2</v>
      </c>
      <c r="E18" s="139">
        <f>SUM('Прил.1.1 -перечень домов'!J24*(3.9*31+4.13*26+6.71*16+7.69*12+8.45*12+9.29*252))</f>
        <v>5826337.9199999999</v>
      </c>
      <c r="F18" s="45">
        <f t="shared" si="2"/>
        <v>204921.60000000001</v>
      </c>
      <c r="G18" s="139">
        <v>0</v>
      </c>
      <c r="H18" s="139">
        <v>0</v>
      </c>
      <c r="I18" s="139">
        <v>0</v>
      </c>
      <c r="J18" s="139">
        <v>0</v>
      </c>
      <c r="K18" s="141">
        <v>0</v>
      </c>
      <c r="L18" s="29">
        <v>0</v>
      </c>
      <c r="M18" s="29">
        <v>0</v>
      </c>
      <c r="N18" s="29"/>
      <c r="O18" s="29">
        <f>M18*4575</f>
        <v>0</v>
      </c>
      <c r="P18" s="13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141">
        <v>1</v>
      </c>
      <c r="W18" s="29">
        <f t="shared" si="5"/>
        <v>204921.60000000001</v>
      </c>
      <c r="X18" s="46">
        <v>0</v>
      </c>
      <c r="Y18" s="139">
        <f>(G18+H18+I18+J18+L18+O18+Q18+S18+U18)*2.14/100</f>
        <v>0</v>
      </c>
      <c r="Z18" s="24"/>
      <c r="AA18" s="24"/>
      <c r="AB18" s="24"/>
      <c r="AC18" s="24"/>
      <c r="AD18" s="24"/>
    </row>
    <row r="19" spans="1:30" s="9" customFormat="1" ht="31.95" customHeight="1" x14ac:dyDescent="0.3">
      <c r="A19" s="43"/>
      <c r="B19" s="148" t="s">
        <v>63</v>
      </c>
      <c r="C19" s="149"/>
      <c r="D19" s="70">
        <f>SUM(D20:D27)</f>
        <v>38025.769999999997</v>
      </c>
      <c r="E19" s="70">
        <f t="shared" ref="E19:M19" si="6">SUM(E20:E27)</f>
        <v>87087218.409999996</v>
      </c>
      <c r="F19" s="70">
        <f t="shared" si="6"/>
        <v>41961643.840000004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65">
        <f t="shared" si="6"/>
        <v>0</v>
      </c>
      <c r="L19" s="70">
        <f t="shared" si="6"/>
        <v>0</v>
      </c>
      <c r="M19" s="70">
        <f t="shared" si="6"/>
        <v>8636.2999999999993</v>
      </c>
      <c r="N19" s="78" t="s">
        <v>25</v>
      </c>
      <c r="O19" s="70">
        <f>SUM(O20:O27)</f>
        <v>41082478.799999997</v>
      </c>
      <c r="P19" s="70">
        <f t="shared" ref="P19:Y19" si="7">SUM(P20:P27)</f>
        <v>0</v>
      </c>
      <c r="Q19" s="70">
        <f t="shared" si="7"/>
        <v>0</v>
      </c>
      <c r="R19" s="70">
        <f t="shared" si="7"/>
        <v>0</v>
      </c>
      <c r="S19" s="70">
        <f t="shared" si="7"/>
        <v>0</v>
      </c>
      <c r="T19" s="70">
        <f t="shared" si="7"/>
        <v>0</v>
      </c>
      <c r="U19" s="70">
        <f t="shared" si="7"/>
        <v>0</v>
      </c>
      <c r="V19" s="65">
        <f t="shared" si="7"/>
        <v>0</v>
      </c>
      <c r="W19" s="70">
        <f t="shared" si="7"/>
        <v>0</v>
      </c>
      <c r="X19" s="65">
        <f t="shared" si="7"/>
        <v>8</v>
      </c>
      <c r="Y19" s="70">
        <f t="shared" si="7"/>
        <v>879165.04</v>
      </c>
      <c r="Z19" s="24"/>
      <c r="AA19" s="24"/>
      <c r="AB19" s="24"/>
      <c r="AC19" s="24"/>
      <c r="AD19" s="24"/>
    </row>
    <row r="20" spans="1:30" s="9" customFormat="1" ht="27.6" customHeight="1" x14ac:dyDescent="0.3">
      <c r="A20" s="43">
        <f>A18+1</f>
        <v>9</v>
      </c>
      <c r="B20" s="52">
        <v>1</v>
      </c>
      <c r="C20" s="138" t="s">
        <v>75</v>
      </c>
      <c r="D20" s="29">
        <f>'Прил.1.1 -перечень домов'!I26</f>
        <v>5612</v>
      </c>
      <c r="E20" s="139">
        <f>SUM('Прил.1.1 -перечень домов'!J26*(3.9*31+4.13*26+6.71*16+7.69*12+8.45*12+9.29*252))</f>
        <v>14677933.92</v>
      </c>
      <c r="F20" s="45">
        <f>G20+H20+I20+J20+L20+O20+Q20+S20+U20+W20+Y20</f>
        <v>5758025.5700000003</v>
      </c>
      <c r="G20" s="45">
        <v>0</v>
      </c>
      <c r="H20" s="30">
        <v>0</v>
      </c>
      <c r="I20" s="45">
        <v>0</v>
      </c>
      <c r="J20" s="45">
        <v>0</v>
      </c>
      <c r="K20" s="46">
        <v>0</v>
      </c>
      <c r="L20" s="45">
        <v>0</v>
      </c>
      <c r="M20" s="29">
        <v>1391.26</v>
      </c>
      <c r="N20" s="29">
        <v>4052</v>
      </c>
      <c r="O20" s="29">
        <f>N20*M20</f>
        <v>5637385.5199999996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32">
        <v>0</v>
      </c>
      <c r="W20" s="29">
        <v>0</v>
      </c>
      <c r="X20" s="32">
        <v>1</v>
      </c>
      <c r="Y20" s="45">
        <f>(G20+H20+I20+J20+L20+O20+Q20+S20+U20)*0.0214</f>
        <v>120640.05</v>
      </c>
      <c r="Z20" s="24"/>
      <c r="AA20" s="24"/>
      <c r="AB20" s="24"/>
      <c r="AC20" s="24"/>
      <c r="AD20" s="24"/>
    </row>
    <row r="21" spans="1:30" s="9" customFormat="1" ht="31.2" customHeight="1" x14ac:dyDescent="0.3">
      <c r="A21" s="147">
        <f>A20+1</f>
        <v>10</v>
      </c>
      <c r="B21" s="92">
        <f>B20+1</f>
        <v>2</v>
      </c>
      <c r="C21" s="113" t="s">
        <v>77</v>
      </c>
      <c r="D21" s="69">
        <f>SUM('Прил.1.1 -перечень домов'!I27)</f>
        <v>3463.5</v>
      </c>
      <c r="E21" s="139">
        <f>SUM('Прил.1.1 -перечень домов'!J27*(3.9*31+4.13*26+6.71*16+7.69*12+8.45*12+9.29*252))</f>
        <v>7889294.4000000004</v>
      </c>
      <c r="F21" s="67">
        <f>SUM(G21+H21+I21+J21+L21+O21+Q21+S21+W21+Y21+U21)</f>
        <v>3585836.33</v>
      </c>
      <c r="G21" s="67">
        <v>0</v>
      </c>
      <c r="H21" s="67">
        <v>0</v>
      </c>
      <c r="I21" s="67">
        <v>0</v>
      </c>
      <c r="J21" s="67">
        <v>0</v>
      </c>
      <c r="K21" s="68">
        <v>0</v>
      </c>
      <c r="L21" s="67">
        <v>0</v>
      </c>
      <c r="M21" s="108">
        <v>800.8</v>
      </c>
      <c r="N21" s="109">
        <v>4384</v>
      </c>
      <c r="O21" s="67">
        <f>N21*M21</f>
        <v>3510707.2</v>
      </c>
      <c r="P21" s="69">
        <v>0</v>
      </c>
      <c r="Q21" s="67">
        <v>0</v>
      </c>
      <c r="R21" s="69">
        <v>0</v>
      </c>
      <c r="S21" s="67">
        <v>0</v>
      </c>
      <c r="T21" s="69">
        <v>0</v>
      </c>
      <c r="U21" s="69">
        <v>0</v>
      </c>
      <c r="V21" s="145">
        <v>0</v>
      </c>
      <c r="W21" s="69">
        <v>0</v>
      </c>
      <c r="X21" s="46">
        <v>1</v>
      </c>
      <c r="Y21" s="67">
        <f>SUM(G21+H21+I21+J21+L21+O21+Q21+S21+U21)*2.14%</f>
        <v>75129.13</v>
      </c>
      <c r="Z21" s="24"/>
      <c r="AA21" s="24"/>
      <c r="AB21" s="24"/>
      <c r="AC21" s="24"/>
      <c r="AD21" s="24"/>
    </row>
    <row r="22" spans="1:30" s="9" customFormat="1" ht="27.6" customHeight="1" x14ac:dyDescent="0.3">
      <c r="A22" s="147">
        <f t="shared" ref="A22:A27" si="8">A21+1</f>
        <v>11</v>
      </c>
      <c r="B22" s="92">
        <f t="shared" ref="B22:B27" si="9">B21+1</f>
        <v>3</v>
      </c>
      <c r="C22" s="138" t="s">
        <v>74</v>
      </c>
      <c r="D22" s="69">
        <f>'Прил.1.1 -перечень домов'!I28</f>
        <v>5665</v>
      </c>
      <c r="E22" s="139">
        <f>SUM('Прил.1.1 -перечень домов'!J28*(3.9*31+4.13*26+6.71*16+7.69*12+8.45*12+9.29*252))</f>
        <v>14629969.539999999</v>
      </c>
      <c r="F22" s="45">
        <f t="shared" ref="F22:F23" si="10">G22+H22+I22+J22+L22+O22+Q22+S22+U22+W22+Y22</f>
        <v>5712416.96</v>
      </c>
      <c r="G22" s="45">
        <v>0</v>
      </c>
      <c r="H22" s="30">
        <v>0</v>
      </c>
      <c r="I22" s="45">
        <v>0</v>
      </c>
      <c r="J22" s="45">
        <v>0</v>
      </c>
      <c r="K22" s="46">
        <v>0</v>
      </c>
      <c r="L22" s="45">
        <v>0</v>
      </c>
      <c r="M22" s="108">
        <v>1380.24</v>
      </c>
      <c r="N22" s="108">
        <v>4052</v>
      </c>
      <c r="O22" s="29">
        <f t="shared" ref="O22:O23" si="11">N22*M22</f>
        <v>5592732.4800000004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145">
        <v>0</v>
      </c>
      <c r="W22" s="69">
        <v>0</v>
      </c>
      <c r="X22" s="46">
        <v>1</v>
      </c>
      <c r="Y22" s="45">
        <f t="shared" ref="Y22:Y23" si="12">(G22+H22+I22+J22+L22+O22+Q22+S22+U22)*0.0214</f>
        <v>119684.48</v>
      </c>
      <c r="Z22" s="24"/>
      <c r="AA22" s="24"/>
      <c r="AB22" s="24"/>
      <c r="AC22" s="24"/>
      <c r="AD22" s="24"/>
    </row>
    <row r="23" spans="1:30" s="9" customFormat="1" ht="27.6" customHeight="1" x14ac:dyDescent="0.3">
      <c r="A23" s="147">
        <f t="shared" si="8"/>
        <v>12</v>
      </c>
      <c r="B23" s="92">
        <f t="shared" si="9"/>
        <v>4</v>
      </c>
      <c r="C23" s="138" t="s">
        <v>73</v>
      </c>
      <c r="D23" s="69">
        <f>'Прил.1.1 -перечень домов'!I29</f>
        <v>5423.77</v>
      </c>
      <c r="E23" s="139">
        <f>SUM('Прил.1.1 -перечень домов'!J29*(3.9*31+4.13*26+6.71*16+7.69*12+8.45*12+9.29*252))</f>
        <v>14101127.039999999</v>
      </c>
      <c r="F23" s="45">
        <f t="shared" si="10"/>
        <v>5644500.6799999997</v>
      </c>
      <c r="G23" s="45">
        <v>0</v>
      </c>
      <c r="H23" s="30">
        <v>0</v>
      </c>
      <c r="I23" s="45">
        <v>0</v>
      </c>
      <c r="J23" s="45">
        <v>0</v>
      </c>
      <c r="K23" s="46">
        <v>0</v>
      </c>
      <c r="L23" s="45">
        <v>0</v>
      </c>
      <c r="M23" s="108">
        <v>1363.83</v>
      </c>
      <c r="N23" s="108">
        <v>4052</v>
      </c>
      <c r="O23" s="29">
        <f t="shared" si="11"/>
        <v>5526239.1600000001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145">
        <v>0</v>
      </c>
      <c r="W23" s="69">
        <v>0</v>
      </c>
      <c r="X23" s="46">
        <v>1</v>
      </c>
      <c r="Y23" s="45">
        <f t="shared" si="12"/>
        <v>118261.52</v>
      </c>
      <c r="Z23" s="24"/>
      <c r="AA23" s="24"/>
      <c r="AB23" s="24"/>
      <c r="AC23" s="24"/>
      <c r="AD23" s="24"/>
    </row>
    <row r="24" spans="1:30" s="9" customFormat="1" ht="31.2" customHeight="1" x14ac:dyDescent="0.3">
      <c r="A24" s="147">
        <f t="shared" si="8"/>
        <v>13</v>
      </c>
      <c r="B24" s="92">
        <f t="shared" si="9"/>
        <v>5</v>
      </c>
      <c r="C24" s="113" t="s">
        <v>78</v>
      </c>
      <c r="D24" s="69">
        <f>SUM('Прил.1.1 -перечень домов'!I30)</f>
        <v>5695.5</v>
      </c>
      <c r="E24" s="139">
        <f>SUM('Прил.1.1 -перечень домов'!J30*(3.9*31+4.13*26+6.71*16+7.69*12+8.45*12+9.29*252))</f>
        <v>14840168.93</v>
      </c>
      <c r="F24" s="67">
        <f>SUM(G24+H24+I24+J24+L24+O24+Q24+S24+W24+Y24+U24)</f>
        <v>5841875.8899999997</v>
      </c>
      <c r="G24" s="67">
        <v>0</v>
      </c>
      <c r="H24" s="67">
        <v>0</v>
      </c>
      <c r="I24" s="67">
        <v>0</v>
      </c>
      <c r="J24" s="67">
        <v>0</v>
      </c>
      <c r="K24" s="68">
        <v>0</v>
      </c>
      <c r="L24" s="67">
        <v>0</v>
      </c>
      <c r="M24" s="108">
        <v>1411.52</v>
      </c>
      <c r="N24" s="109">
        <v>4052</v>
      </c>
      <c r="O24" s="67">
        <f t="shared" ref="O24:O27" si="13">N24*M24</f>
        <v>5719479.04</v>
      </c>
      <c r="P24" s="69">
        <v>0</v>
      </c>
      <c r="Q24" s="67">
        <v>0</v>
      </c>
      <c r="R24" s="69">
        <v>0</v>
      </c>
      <c r="S24" s="67">
        <v>0</v>
      </c>
      <c r="T24" s="69">
        <v>0</v>
      </c>
      <c r="U24" s="69">
        <v>0</v>
      </c>
      <c r="V24" s="145">
        <v>0</v>
      </c>
      <c r="W24" s="69">
        <v>0</v>
      </c>
      <c r="X24" s="46">
        <v>1</v>
      </c>
      <c r="Y24" s="67">
        <f>(G24+H24+I24+J24+L24+O24+Q24+S24+U24)*2.14/100</f>
        <v>122396.85</v>
      </c>
      <c r="Z24" s="24"/>
      <c r="AA24" s="24"/>
      <c r="AB24" s="24"/>
      <c r="AC24" s="24"/>
      <c r="AD24" s="24"/>
    </row>
    <row r="25" spans="1:30" s="9" customFormat="1" ht="27.6" customHeight="1" x14ac:dyDescent="0.3">
      <c r="A25" s="147">
        <f t="shared" si="8"/>
        <v>14</v>
      </c>
      <c r="B25" s="92">
        <f t="shared" si="9"/>
        <v>6</v>
      </c>
      <c r="C25" s="138" t="s">
        <v>72</v>
      </c>
      <c r="D25" s="69">
        <f>'Прил.1.1 -перечень домов'!I31</f>
        <v>3540.7</v>
      </c>
      <c r="E25" s="139">
        <f>SUM('Прил.1.1 -перечень домов'!J31*(3.9*31+4.13*26+6.71*16+7.69*12+8.45*12+9.29*252))</f>
        <v>9296048.7400000002</v>
      </c>
      <c r="F25" s="45">
        <f>G25+H25+I25+J25+L25+O25+Q25+S25+U25+W25+Y25</f>
        <v>6877287.21</v>
      </c>
      <c r="G25" s="45">
        <v>0</v>
      </c>
      <c r="H25" s="30">
        <v>0</v>
      </c>
      <c r="I25" s="45">
        <v>0</v>
      </c>
      <c r="J25" s="45">
        <v>0</v>
      </c>
      <c r="K25" s="46">
        <v>0</v>
      </c>
      <c r="L25" s="45">
        <v>0</v>
      </c>
      <c r="M25" s="108">
        <v>1020.8</v>
      </c>
      <c r="N25" s="108">
        <v>6596</v>
      </c>
      <c r="O25" s="29">
        <f>N25*M25</f>
        <v>6733196.7999999998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145">
        <v>0</v>
      </c>
      <c r="W25" s="69">
        <v>0</v>
      </c>
      <c r="X25" s="46">
        <v>1</v>
      </c>
      <c r="Y25" s="45">
        <f>(G25+H25+I25+J25+L25+O25+Q25+S25+U25)*0.0214</f>
        <v>144090.41</v>
      </c>
      <c r="Z25" s="24"/>
      <c r="AA25" s="24"/>
      <c r="AB25" s="24"/>
      <c r="AC25" s="24"/>
      <c r="AD25" s="24"/>
    </row>
    <row r="26" spans="1:30" s="9" customFormat="1" ht="31.2" customHeight="1" x14ac:dyDescent="0.3">
      <c r="A26" s="147">
        <f t="shared" si="8"/>
        <v>15</v>
      </c>
      <c r="B26" s="92">
        <f t="shared" si="9"/>
        <v>7</v>
      </c>
      <c r="C26" s="113" t="s">
        <v>79</v>
      </c>
      <c r="D26" s="69">
        <f>SUM('Прил.1.1 -перечень домов'!I32)</f>
        <v>4356.1000000000004</v>
      </c>
      <c r="E26" s="139">
        <f>SUM('Прил.1.1 -перечень домов'!J32*(3.9*31+4.13*26+6.71*16+7.69*12+8.45*12+9.29*252))</f>
        <v>5826337.9199999999</v>
      </c>
      <c r="F26" s="67">
        <f>SUM(G26+H26+I26+J26+L26+O26+Q26+S26+W26+Y26+U26)</f>
        <v>4219142.9400000004</v>
      </c>
      <c r="G26" s="67">
        <v>0</v>
      </c>
      <c r="H26" s="67">
        <v>0</v>
      </c>
      <c r="I26" s="67">
        <v>0</v>
      </c>
      <c r="J26" s="67">
        <v>0</v>
      </c>
      <c r="K26" s="68">
        <v>0</v>
      </c>
      <c r="L26" s="67">
        <v>0</v>
      </c>
      <c r="M26" s="108">
        <v>626.25</v>
      </c>
      <c r="N26" s="109">
        <v>6596</v>
      </c>
      <c r="O26" s="67">
        <f t="shared" si="13"/>
        <v>4130745</v>
      </c>
      <c r="P26" s="69">
        <v>0</v>
      </c>
      <c r="Q26" s="67">
        <v>0</v>
      </c>
      <c r="R26" s="69">
        <v>0</v>
      </c>
      <c r="S26" s="67">
        <v>0</v>
      </c>
      <c r="T26" s="69">
        <v>0</v>
      </c>
      <c r="U26" s="69">
        <v>0</v>
      </c>
      <c r="V26" s="145">
        <v>0</v>
      </c>
      <c r="W26" s="69">
        <v>0</v>
      </c>
      <c r="X26" s="46">
        <v>1</v>
      </c>
      <c r="Y26" s="67">
        <f>(G26+H26+I26+J26+L26+O26+Q26+S26+U26)*2.14/100</f>
        <v>88397.94</v>
      </c>
      <c r="Z26" s="24"/>
      <c r="AA26" s="24"/>
      <c r="AB26" s="24"/>
      <c r="AC26" s="24"/>
      <c r="AD26" s="24"/>
    </row>
    <row r="27" spans="1:30" s="9" customFormat="1" ht="31.2" customHeight="1" x14ac:dyDescent="0.3">
      <c r="A27" s="147">
        <f t="shared" si="8"/>
        <v>16</v>
      </c>
      <c r="B27" s="92">
        <f t="shared" si="9"/>
        <v>8</v>
      </c>
      <c r="C27" s="113" t="s">
        <v>80</v>
      </c>
      <c r="D27" s="69">
        <f>SUM('Прил.1.1 -перечень домов'!I33)</f>
        <v>4269.2</v>
      </c>
      <c r="E27" s="139">
        <f>SUM('Прил.1.1 -перечень домов'!J33*(3.9*31+4.13*26+6.71*16+7.69*12+8.45*12+9.29*252))</f>
        <v>5826337.9199999999</v>
      </c>
      <c r="F27" s="67">
        <f>SUM(G27+H27+I27+J27+L27+O27+Q27+S27+W27+Y27+U27)</f>
        <v>4322558.26</v>
      </c>
      <c r="G27" s="67">
        <v>0</v>
      </c>
      <c r="H27" s="67">
        <v>0</v>
      </c>
      <c r="I27" s="67">
        <v>0</v>
      </c>
      <c r="J27" s="67">
        <v>0</v>
      </c>
      <c r="K27" s="68">
        <v>0</v>
      </c>
      <c r="L27" s="67">
        <v>0</v>
      </c>
      <c r="M27" s="108">
        <v>641.6</v>
      </c>
      <c r="N27" s="109">
        <v>6596</v>
      </c>
      <c r="O27" s="67">
        <f t="shared" si="13"/>
        <v>4231993.5999999996</v>
      </c>
      <c r="P27" s="69">
        <v>0</v>
      </c>
      <c r="Q27" s="67">
        <v>0</v>
      </c>
      <c r="R27" s="69">
        <v>0</v>
      </c>
      <c r="S27" s="67">
        <v>0</v>
      </c>
      <c r="T27" s="69">
        <v>0</v>
      </c>
      <c r="U27" s="69">
        <v>0</v>
      </c>
      <c r="V27" s="145">
        <v>0</v>
      </c>
      <c r="W27" s="69">
        <v>0</v>
      </c>
      <c r="X27" s="46">
        <v>1</v>
      </c>
      <c r="Y27" s="67">
        <f>(G27+H27+I27+J27+L27+O27+Q27+S27+U27)*2.14/100</f>
        <v>90564.66</v>
      </c>
      <c r="Z27" s="24"/>
      <c r="AA27" s="24"/>
      <c r="AB27" s="24"/>
      <c r="AC27" s="24"/>
      <c r="AD27" s="24"/>
    </row>
    <row r="28" spans="1:30" s="106" customFormat="1" x14ac:dyDescent="0.25">
      <c r="A28" s="183"/>
      <c r="B28" s="111"/>
      <c r="C28" s="114"/>
      <c r="D28" s="102"/>
      <c r="E28" s="102"/>
      <c r="F28" s="102"/>
      <c r="G28" s="102"/>
      <c r="H28" s="102"/>
      <c r="I28" s="102"/>
      <c r="J28" s="102"/>
      <c r="K28" s="103"/>
      <c r="L28" s="102"/>
      <c r="M28" s="102"/>
      <c r="N28" s="103"/>
      <c r="O28" s="102"/>
      <c r="P28" s="104"/>
      <c r="Q28" s="102"/>
      <c r="R28" s="104"/>
      <c r="S28" s="102"/>
      <c r="T28" s="104"/>
      <c r="U28" s="102"/>
      <c r="V28" s="103"/>
      <c r="W28" s="102"/>
      <c r="X28" s="103"/>
      <c r="Y28" s="102"/>
      <c r="Z28" s="105"/>
      <c r="AA28" s="105"/>
      <c r="AB28" s="105"/>
      <c r="AC28" s="105"/>
      <c r="AD28" s="105"/>
    </row>
    <row r="29" spans="1:30" s="106" customFormat="1" x14ac:dyDescent="0.25">
      <c r="A29" s="183"/>
      <c r="B29" s="111"/>
      <c r="C29" s="114"/>
      <c r="D29" s="102"/>
      <c r="E29" s="102"/>
      <c r="F29" s="102"/>
      <c r="G29" s="102"/>
      <c r="H29" s="102"/>
      <c r="I29" s="102"/>
      <c r="J29" s="102"/>
      <c r="K29" s="103"/>
      <c r="L29" s="102"/>
      <c r="M29" s="102"/>
      <c r="N29" s="103"/>
      <c r="O29" s="102"/>
      <c r="P29" s="104"/>
      <c r="Q29" s="102"/>
      <c r="R29" s="104"/>
      <c r="S29" s="102"/>
      <c r="T29" s="104"/>
      <c r="U29" s="102"/>
      <c r="V29" s="103"/>
      <c r="W29" s="102"/>
      <c r="X29" s="103"/>
      <c r="Y29" s="102"/>
      <c r="Z29" s="105"/>
      <c r="AA29" s="105"/>
      <c r="AB29" s="105"/>
      <c r="AC29" s="105"/>
      <c r="AD29" s="105"/>
    </row>
    <row r="30" spans="1:30" s="106" customFormat="1" x14ac:dyDescent="0.25">
      <c r="A30" s="183"/>
      <c r="B30" s="111"/>
      <c r="C30" s="114"/>
      <c r="D30" s="102"/>
      <c r="E30" s="102"/>
      <c r="F30" s="102"/>
      <c r="G30" s="102"/>
      <c r="H30" s="102"/>
      <c r="I30" s="102"/>
      <c r="J30" s="102"/>
      <c r="K30" s="103"/>
      <c r="L30" s="102"/>
      <c r="M30" s="102"/>
      <c r="N30" s="103"/>
      <c r="O30" s="102"/>
      <c r="P30" s="104"/>
      <c r="Q30" s="102"/>
      <c r="R30" s="104"/>
      <c r="S30" s="102"/>
      <c r="T30" s="104"/>
      <c r="U30" s="102"/>
      <c r="V30" s="103"/>
      <c r="W30" s="102"/>
      <c r="X30" s="103"/>
      <c r="Y30" s="102"/>
      <c r="Z30" s="105"/>
      <c r="AA30" s="105"/>
      <c r="AB30" s="105"/>
      <c r="AC30" s="105"/>
      <c r="AD30" s="105"/>
    </row>
    <row r="31" spans="1:30" s="106" customFormat="1" x14ac:dyDescent="0.25">
      <c r="A31" s="183"/>
      <c r="B31" s="111"/>
      <c r="C31" s="114"/>
      <c r="D31" s="102"/>
      <c r="E31" s="102"/>
      <c r="F31" s="102"/>
      <c r="G31" s="102"/>
      <c r="H31" s="102"/>
      <c r="I31" s="102"/>
      <c r="J31" s="102"/>
      <c r="K31" s="103"/>
      <c r="L31" s="102"/>
      <c r="M31" s="102"/>
      <c r="N31" s="103"/>
      <c r="O31" s="102"/>
      <c r="P31" s="104"/>
      <c r="Q31" s="102"/>
      <c r="R31" s="104"/>
      <c r="S31" s="102"/>
      <c r="T31" s="104"/>
      <c r="U31" s="102"/>
      <c r="V31" s="103"/>
      <c r="W31" s="102"/>
      <c r="X31" s="103"/>
      <c r="Y31" s="102"/>
      <c r="Z31" s="105"/>
      <c r="AA31" s="105"/>
      <c r="AB31" s="105"/>
      <c r="AC31" s="105"/>
      <c r="AD31" s="105"/>
    </row>
    <row r="32" spans="1:30" s="106" customFormat="1" x14ac:dyDescent="0.25">
      <c r="A32" s="183"/>
      <c r="B32" s="111"/>
      <c r="C32" s="114"/>
      <c r="D32" s="102"/>
      <c r="E32" s="102"/>
      <c r="F32" s="102"/>
      <c r="G32" s="102"/>
      <c r="H32" s="102"/>
      <c r="I32" s="102"/>
      <c r="J32" s="102"/>
      <c r="K32" s="103"/>
      <c r="L32" s="102"/>
      <c r="M32" s="102"/>
      <c r="N32" s="103"/>
      <c r="O32" s="102"/>
      <c r="P32" s="104"/>
      <c r="Q32" s="102"/>
      <c r="R32" s="104"/>
      <c r="S32" s="102"/>
      <c r="T32" s="104"/>
      <c r="U32" s="102"/>
      <c r="V32" s="103"/>
      <c r="W32" s="102"/>
      <c r="X32" s="103"/>
      <c r="Y32" s="102"/>
      <c r="Z32" s="105"/>
      <c r="AA32" s="105"/>
      <c r="AB32" s="105"/>
      <c r="AC32" s="105"/>
      <c r="AD32" s="105"/>
    </row>
    <row r="33" spans="1:30" s="106" customFormat="1" x14ac:dyDescent="0.25">
      <c r="A33" s="183"/>
      <c r="B33" s="111"/>
      <c r="C33" s="114"/>
      <c r="D33" s="102"/>
      <c r="E33" s="102"/>
      <c r="F33" s="102"/>
      <c r="G33" s="102"/>
      <c r="H33" s="102"/>
      <c r="I33" s="102"/>
      <c r="J33" s="102"/>
      <c r="K33" s="103"/>
      <c r="L33" s="102"/>
      <c r="M33" s="102"/>
      <c r="N33" s="103"/>
      <c r="O33" s="102"/>
      <c r="P33" s="104"/>
      <c r="Q33" s="102"/>
      <c r="R33" s="104"/>
      <c r="S33" s="102"/>
      <c r="T33" s="104"/>
      <c r="U33" s="102"/>
      <c r="V33" s="103"/>
      <c r="W33" s="102"/>
      <c r="X33" s="103"/>
      <c r="Y33" s="102"/>
      <c r="Z33" s="105"/>
      <c r="AA33" s="105"/>
      <c r="AB33" s="105"/>
      <c r="AC33" s="105"/>
      <c r="AD33" s="105"/>
    </row>
    <row r="34" spans="1:30" s="106" customFormat="1" x14ac:dyDescent="0.25">
      <c r="A34" s="183"/>
      <c r="B34" s="111"/>
      <c r="C34" s="114"/>
      <c r="D34" s="102"/>
      <c r="E34" s="102"/>
      <c r="F34" s="102"/>
      <c r="G34" s="102"/>
      <c r="H34" s="102"/>
      <c r="I34" s="102"/>
      <c r="J34" s="102"/>
      <c r="K34" s="103"/>
      <c r="L34" s="102"/>
      <c r="M34" s="102"/>
      <c r="N34" s="103"/>
      <c r="O34" s="102"/>
      <c r="P34" s="104"/>
      <c r="Q34" s="102"/>
      <c r="R34" s="104"/>
      <c r="S34" s="102"/>
      <c r="T34" s="104"/>
      <c r="U34" s="102"/>
      <c r="V34" s="103"/>
      <c r="W34" s="102"/>
      <c r="X34" s="103"/>
      <c r="Y34" s="102"/>
      <c r="Z34" s="105"/>
      <c r="AA34" s="105"/>
      <c r="AB34" s="105"/>
      <c r="AC34" s="105"/>
      <c r="AD34" s="105"/>
    </row>
    <row r="35" spans="1:30" s="106" customFormat="1" x14ac:dyDescent="0.25">
      <c r="A35" s="183"/>
      <c r="B35" s="111"/>
      <c r="C35" s="114"/>
      <c r="D35" s="102"/>
      <c r="E35" s="102"/>
      <c r="F35" s="102"/>
      <c r="G35" s="102"/>
      <c r="H35" s="102"/>
      <c r="I35" s="102"/>
      <c r="J35" s="102"/>
      <c r="K35" s="103"/>
      <c r="L35" s="102"/>
      <c r="M35" s="102"/>
      <c r="N35" s="103"/>
      <c r="O35" s="102"/>
      <c r="P35" s="104"/>
      <c r="Q35" s="102"/>
      <c r="R35" s="104"/>
      <c r="S35" s="102"/>
      <c r="T35" s="104"/>
      <c r="U35" s="102"/>
      <c r="V35" s="103"/>
      <c r="W35" s="102"/>
      <c r="X35" s="103"/>
      <c r="Y35" s="102"/>
      <c r="Z35" s="105"/>
      <c r="AA35" s="105"/>
      <c r="AB35" s="105"/>
      <c r="AC35" s="105"/>
      <c r="AD35" s="105"/>
    </row>
    <row r="36" spans="1:30" s="106" customFormat="1" x14ac:dyDescent="0.25">
      <c r="A36" s="183"/>
      <c r="B36" s="111"/>
      <c r="C36" s="114"/>
      <c r="D36" s="102"/>
      <c r="E36" s="102"/>
      <c r="F36" s="102"/>
      <c r="G36" s="102"/>
      <c r="H36" s="102"/>
      <c r="I36" s="102"/>
      <c r="J36" s="102"/>
      <c r="K36" s="103"/>
      <c r="L36" s="102"/>
      <c r="M36" s="102"/>
      <c r="N36" s="103"/>
      <c r="O36" s="102"/>
      <c r="P36" s="104"/>
      <c r="Q36" s="102"/>
      <c r="R36" s="104"/>
      <c r="S36" s="102"/>
      <c r="T36" s="104"/>
      <c r="U36" s="102"/>
      <c r="V36" s="103"/>
      <c r="W36" s="102"/>
      <c r="X36" s="103"/>
      <c r="Y36" s="102"/>
      <c r="Z36" s="105"/>
      <c r="AA36" s="105"/>
      <c r="AB36" s="105"/>
      <c r="AC36" s="105"/>
      <c r="AD36" s="105"/>
    </row>
    <row r="37" spans="1:30" s="106" customFormat="1" x14ac:dyDescent="0.25">
      <c r="A37" s="183"/>
      <c r="B37" s="111"/>
      <c r="C37" s="114"/>
      <c r="D37" s="102"/>
      <c r="E37" s="102"/>
      <c r="F37" s="102"/>
      <c r="G37" s="102"/>
      <c r="H37" s="102"/>
      <c r="I37" s="102"/>
      <c r="J37" s="102"/>
      <c r="K37" s="103"/>
      <c r="L37" s="102"/>
      <c r="M37" s="102"/>
      <c r="N37" s="103"/>
      <c r="O37" s="102"/>
      <c r="P37" s="104"/>
      <c r="Q37" s="102"/>
      <c r="R37" s="104"/>
      <c r="S37" s="102"/>
      <c r="T37" s="104"/>
      <c r="U37" s="102"/>
      <c r="V37" s="103"/>
      <c r="W37" s="102"/>
      <c r="X37" s="103"/>
      <c r="Y37" s="102"/>
      <c r="Z37" s="105"/>
      <c r="AA37" s="105"/>
      <c r="AB37" s="105"/>
      <c r="AC37" s="105"/>
      <c r="AD37" s="105"/>
    </row>
    <row r="38" spans="1:30" s="106" customFormat="1" x14ac:dyDescent="0.25">
      <c r="A38" s="183"/>
      <c r="B38" s="111"/>
      <c r="C38" s="114"/>
      <c r="D38" s="102"/>
      <c r="E38" s="102"/>
      <c r="F38" s="102"/>
      <c r="G38" s="102"/>
      <c r="H38" s="102"/>
      <c r="I38" s="102"/>
      <c r="J38" s="102"/>
      <c r="K38" s="103"/>
      <c r="L38" s="102"/>
      <c r="M38" s="102"/>
      <c r="N38" s="103"/>
      <c r="O38" s="102"/>
      <c r="P38" s="104"/>
      <c r="Q38" s="102"/>
      <c r="R38" s="104"/>
      <c r="S38" s="102"/>
      <c r="T38" s="104"/>
      <c r="U38" s="102"/>
      <c r="V38" s="103"/>
      <c r="W38" s="102"/>
      <c r="X38" s="103"/>
      <c r="Y38" s="102"/>
      <c r="Z38" s="105"/>
      <c r="AA38" s="105"/>
      <c r="AB38" s="105"/>
      <c r="AC38" s="105"/>
      <c r="AD38" s="105"/>
    </row>
    <row r="39" spans="1:30" s="106" customFormat="1" x14ac:dyDescent="0.25">
      <c r="A39" s="183"/>
      <c r="B39" s="111"/>
      <c r="C39" s="114"/>
      <c r="D39" s="102"/>
      <c r="E39" s="102"/>
      <c r="F39" s="102"/>
      <c r="G39" s="102"/>
      <c r="H39" s="102"/>
      <c r="I39" s="102"/>
      <c r="J39" s="102"/>
      <c r="K39" s="103"/>
      <c r="L39" s="102"/>
      <c r="M39" s="102"/>
      <c r="N39" s="103"/>
      <c r="O39" s="102"/>
      <c r="P39" s="104"/>
      <c r="Q39" s="102"/>
      <c r="R39" s="104"/>
      <c r="S39" s="102"/>
      <c r="T39" s="104"/>
      <c r="U39" s="102"/>
      <c r="V39" s="103"/>
      <c r="W39" s="102"/>
      <c r="X39" s="103"/>
      <c r="Y39" s="102"/>
      <c r="Z39" s="105"/>
      <c r="AA39" s="105"/>
      <c r="AB39" s="105"/>
      <c r="AC39" s="105"/>
      <c r="AD39" s="105"/>
    </row>
    <row r="40" spans="1:30" s="106" customFormat="1" x14ac:dyDescent="0.25">
      <c r="A40" s="183"/>
      <c r="B40" s="111"/>
      <c r="C40" s="114"/>
      <c r="D40" s="102"/>
      <c r="E40" s="102"/>
      <c r="F40" s="102"/>
      <c r="G40" s="102"/>
      <c r="H40" s="102"/>
      <c r="I40" s="102"/>
      <c r="J40" s="102"/>
      <c r="K40" s="103"/>
      <c r="L40" s="102"/>
      <c r="M40" s="102"/>
      <c r="N40" s="103"/>
      <c r="O40" s="102"/>
      <c r="P40" s="104"/>
      <c r="Q40" s="102"/>
      <c r="R40" s="104"/>
      <c r="S40" s="102"/>
      <c r="T40" s="104"/>
      <c r="U40" s="102"/>
      <c r="V40" s="103"/>
      <c r="W40" s="102"/>
      <c r="X40" s="103"/>
      <c r="Y40" s="102"/>
      <c r="Z40" s="105"/>
      <c r="AA40" s="105"/>
      <c r="AB40" s="105"/>
      <c r="AC40" s="105"/>
      <c r="AD40" s="105"/>
    </row>
    <row r="41" spans="1:30" s="106" customFormat="1" x14ac:dyDescent="0.25">
      <c r="A41" s="183"/>
      <c r="B41" s="111"/>
      <c r="C41" s="114"/>
      <c r="D41" s="102"/>
      <c r="E41" s="102"/>
      <c r="F41" s="102"/>
      <c r="G41" s="102"/>
      <c r="H41" s="102"/>
      <c r="I41" s="102"/>
      <c r="J41" s="102"/>
      <c r="K41" s="103"/>
      <c r="L41" s="102"/>
      <c r="M41" s="102"/>
      <c r="N41" s="103"/>
      <c r="O41" s="102"/>
      <c r="P41" s="104"/>
      <c r="Q41" s="102"/>
      <c r="R41" s="104"/>
      <c r="S41" s="102"/>
      <c r="T41" s="104"/>
      <c r="U41" s="102"/>
      <c r="V41" s="103"/>
      <c r="W41" s="102"/>
      <c r="X41" s="103"/>
      <c r="Y41" s="102"/>
      <c r="Z41" s="105"/>
      <c r="AA41" s="105"/>
      <c r="AB41" s="105"/>
      <c r="AC41" s="105"/>
      <c r="AD41" s="105"/>
    </row>
    <row r="42" spans="1:30" s="106" customFormat="1" x14ac:dyDescent="0.25">
      <c r="A42" s="183"/>
      <c r="B42" s="111"/>
      <c r="C42" s="114"/>
      <c r="D42" s="102"/>
      <c r="E42" s="102"/>
      <c r="F42" s="102"/>
      <c r="G42" s="102"/>
      <c r="H42" s="102"/>
      <c r="I42" s="102"/>
      <c r="J42" s="102"/>
      <c r="K42" s="103"/>
      <c r="L42" s="102"/>
      <c r="M42" s="102"/>
      <c r="N42" s="103"/>
      <c r="O42" s="102"/>
      <c r="P42" s="104"/>
      <c r="Q42" s="102"/>
      <c r="R42" s="104"/>
      <c r="S42" s="102"/>
      <c r="T42" s="104"/>
      <c r="U42" s="102"/>
      <c r="V42" s="103"/>
      <c r="W42" s="102"/>
      <c r="X42" s="103"/>
      <c r="Y42" s="102"/>
      <c r="Z42" s="105"/>
      <c r="AA42" s="105"/>
      <c r="AB42" s="105"/>
      <c r="AC42" s="105"/>
      <c r="AD42" s="105"/>
    </row>
    <row r="43" spans="1:30" s="106" customFormat="1" x14ac:dyDescent="0.25">
      <c r="A43" s="183"/>
      <c r="B43" s="111"/>
      <c r="C43" s="114"/>
      <c r="D43" s="102"/>
      <c r="E43" s="102"/>
      <c r="F43" s="102"/>
      <c r="G43" s="102"/>
      <c r="H43" s="102"/>
      <c r="I43" s="102"/>
      <c r="J43" s="102"/>
      <c r="K43" s="103"/>
      <c r="L43" s="102"/>
      <c r="M43" s="102"/>
      <c r="N43" s="103"/>
      <c r="O43" s="102"/>
      <c r="P43" s="104"/>
      <c r="Q43" s="102"/>
      <c r="R43" s="104"/>
      <c r="S43" s="102"/>
      <c r="T43" s="104"/>
      <c r="U43" s="102"/>
      <c r="V43" s="103"/>
      <c r="W43" s="102"/>
      <c r="X43" s="103"/>
      <c r="Y43" s="102"/>
      <c r="Z43" s="105"/>
      <c r="AA43" s="105"/>
      <c r="AB43" s="105"/>
      <c r="AC43" s="105"/>
      <c r="AD43" s="105"/>
    </row>
    <row r="44" spans="1:30" s="106" customFormat="1" x14ac:dyDescent="0.25">
      <c r="A44" s="183"/>
      <c r="B44" s="111"/>
      <c r="C44" s="114"/>
      <c r="D44" s="102"/>
      <c r="E44" s="102"/>
      <c r="F44" s="102"/>
      <c r="G44" s="102"/>
      <c r="H44" s="102"/>
      <c r="I44" s="102"/>
      <c r="J44" s="102"/>
      <c r="K44" s="103"/>
      <c r="L44" s="102"/>
      <c r="M44" s="102"/>
      <c r="N44" s="103"/>
      <c r="O44" s="102"/>
      <c r="P44" s="104"/>
      <c r="Q44" s="102"/>
      <c r="R44" s="104"/>
      <c r="S44" s="102"/>
      <c r="T44" s="104"/>
      <c r="U44" s="102"/>
      <c r="V44" s="103"/>
      <c r="W44" s="102"/>
      <c r="X44" s="103"/>
      <c r="Y44" s="102"/>
      <c r="Z44" s="105"/>
      <c r="AA44" s="105"/>
      <c r="AB44" s="105"/>
      <c r="AC44" s="105"/>
      <c r="AD44" s="105"/>
    </row>
    <row r="45" spans="1:30" s="106" customFormat="1" x14ac:dyDescent="0.25">
      <c r="A45" s="183"/>
      <c r="B45" s="111"/>
      <c r="C45" s="114"/>
      <c r="D45" s="102"/>
      <c r="E45" s="102"/>
      <c r="F45" s="102"/>
      <c r="G45" s="102"/>
      <c r="H45" s="102"/>
      <c r="I45" s="102"/>
      <c r="J45" s="102"/>
      <c r="K45" s="103"/>
      <c r="L45" s="102"/>
      <c r="M45" s="102"/>
      <c r="N45" s="103"/>
      <c r="O45" s="102"/>
      <c r="P45" s="104"/>
      <c r="Q45" s="102"/>
      <c r="R45" s="104"/>
      <c r="S45" s="102"/>
      <c r="T45" s="104"/>
      <c r="U45" s="102"/>
      <c r="V45" s="103"/>
      <c r="W45" s="102"/>
      <c r="X45" s="103"/>
      <c r="Y45" s="102"/>
      <c r="Z45" s="105"/>
      <c r="AA45" s="105"/>
      <c r="AB45" s="105"/>
      <c r="AC45" s="105"/>
      <c r="AD45" s="105"/>
    </row>
    <row r="46" spans="1:30" s="106" customFormat="1" x14ac:dyDescent="0.25">
      <c r="A46" s="183"/>
      <c r="B46" s="111"/>
      <c r="C46" s="114"/>
      <c r="D46" s="102"/>
      <c r="E46" s="102"/>
      <c r="F46" s="102"/>
      <c r="G46" s="102"/>
      <c r="H46" s="102"/>
      <c r="I46" s="102"/>
      <c r="J46" s="102"/>
      <c r="K46" s="103"/>
      <c r="L46" s="102"/>
      <c r="M46" s="102"/>
      <c r="N46" s="103"/>
      <c r="O46" s="102"/>
      <c r="P46" s="104"/>
      <c r="Q46" s="102"/>
      <c r="R46" s="104"/>
      <c r="S46" s="102"/>
      <c r="T46" s="104"/>
      <c r="U46" s="102"/>
      <c r="V46" s="103"/>
      <c r="W46" s="102"/>
      <c r="X46" s="103"/>
      <c r="Y46" s="102"/>
      <c r="Z46" s="105"/>
      <c r="AA46" s="105"/>
      <c r="AB46" s="105"/>
      <c r="AC46" s="105"/>
      <c r="AD46" s="105"/>
    </row>
    <row r="47" spans="1:30" s="106" customFormat="1" x14ac:dyDescent="0.25">
      <c r="A47" s="183"/>
      <c r="B47" s="111"/>
      <c r="C47" s="114"/>
      <c r="D47" s="102"/>
      <c r="E47" s="102"/>
      <c r="F47" s="102"/>
      <c r="G47" s="102"/>
      <c r="H47" s="102"/>
      <c r="I47" s="102"/>
      <c r="J47" s="102"/>
      <c r="K47" s="103"/>
      <c r="L47" s="102"/>
      <c r="M47" s="102"/>
      <c r="N47" s="103"/>
      <c r="O47" s="102"/>
      <c r="P47" s="104"/>
      <c r="Q47" s="102"/>
      <c r="R47" s="104"/>
      <c r="S47" s="102"/>
      <c r="T47" s="104"/>
      <c r="U47" s="102"/>
      <c r="V47" s="103"/>
      <c r="W47" s="102"/>
      <c r="X47" s="103"/>
      <c r="Y47" s="102"/>
      <c r="Z47" s="105"/>
      <c r="AA47" s="105"/>
      <c r="AB47" s="105"/>
      <c r="AC47" s="105"/>
      <c r="AD47" s="105"/>
    </row>
    <row r="48" spans="1:30" s="106" customFormat="1" x14ac:dyDescent="0.25">
      <c r="A48" s="183"/>
      <c r="B48" s="111"/>
      <c r="C48" s="114"/>
      <c r="D48" s="102"/>
      <c r="E48" s="102"/>
      <c r="F48" s="102"/>
      <c r="G48" s="102"/>
      <c r="H48" s="102"/>
      <c r="I48" s="102"/>
      <c r="J48" s="102"/>
      <c r="K48" s="103"/>
      <c r="L48" s="102"/>
      <c r="M48" s="102"/>
      <c r="N48" s="103"/>
      <c r="O48" s="102"/>
      <c r="P48" s="104"/>
      <c r="Q48" s="102"/>
      <c r="R48" s="104"/>
      <c r="S48" s="102"/>
      <c r="T48" s="104"/>
      <c r="U48" s="102"/>
      <c r="V48" s="103"/>
      <c r="W48" s="102"/>
      <c r="X48" s="103"/>
      <c r="Y48" s="102"/>
      <c r="Z48" s="105"/>
      <c r="AA48" s="105"/>
      <c r="AB48" s="105"/>
      <c r="AC48" s="105"/>
      <c r="AD48" s="105"/>
    </row>
    <row r="49" spans="1:30" s="106" customFormat="1" x14ac:dyDescent="0.25">
      <c r="A49" s="183"/>
      <c r="B49" s="111"/>
      <c r="C49" s="114"/>
      <c r="D49" s="102"/>
      <c r="E49" s="102"/>
      <c r="F49" s="102"/>
      <c r="G49" s="102"/>
      <c r="H49" s="102"/>
      <c r="I49" s="102"/>
      <c r="J49" s="102"/>
      <c r="K49" s="103"/>
      <c r="L49" s="102"/>
      <c r="M49" s="102"/>
      <c r="N49" s="103"/>
      <c r="O49" s="102"/>
      <c r="P49" s="104"/>
      <c r="Q49" s="102"/>
      <c r="R49" s="104"/>
      <c r="S49" s="102"/>
      <c r="T49" s="104"/>
      <c r="U49" s="102"/>
      <c r="V49" s="103"/>
      <c r="W49" s="102"/>
      <c r="X49" s="103"/>
      <c r="Y49" s="102"/>
      <c r="Z49" s="105"/>
      <c r="AA49" s="105"/>
      <c r="AB49" s="105"/>
      <c r="AC49" s="105"/>
      <c r="AD49" s="105"/>
    </row>
    <row r="50" spans="1:30" s="106" customFormat="1" x14ac:dyDescent="0.25">
      <c r="A50" s="183"/>
      <c r="B50" s="111"/>
      <c r="C50" s="114"/>
      <c r="D50" s="102"/>
      <c r="E50" s="102"/>
      <c r="F50" s="102"/>
      <c r="G50" s="102"/>
      <c r="H50" s="102"/>
      <c r="I50" s="102"/>
      <c r="J50" s="102"/>
      <c r="K50" s="103"/>
      <c r="L50" s="102"/>
      <c r="M50" s="102"/>
      <c r="N50" s="103"/>
      <c r="O50" s="102"/>
      <c r="P50" s="104"/>
      <c r="Q50" s="102"/>
      <c r="R50" s="104"/>
      <c r="S50" s="102"/>
      <c r="T50" s="104"/>
      <c r="U50" s="102"/>
      <c r="V50" s="103"/>
      <c r="W50" s="102"/>
      <c r="X50" s="103"/>
      <c r="Y50" s="102"/>
      <c r="Z50" s="105"/>
      <c r="AA50" s="105"/>
      <c r="AB50" s="105"/>
      <c r="AC50" s="105"/>
      <c r="AD50" s="105"/>
    </row>
    <row r="51" spans="1:30" s="106" customFormat="1" x14ac:dyDescent="0.25">
      <c r="A51" s="183"/>
      <c r="B51" s="111"/>
      <c r="C51" s="114"/>
      <c r="D51" s="102"/>
      <c r="E51" s="102"/>
      <c r="F51" s="102"/>
      <c r="G51" s="102"/>
      <c r="H51" s="102"/>
      <c r="I51" s="102"/>
      <c r="J51" s="102"/>
      <c r="K51" s="103"/>
      <c r="L51" s="102"/>
      <c r="M51" s="102"/>
      <c r="N51" s="103"/>
      <c r="O51" s="102"/>
      <c r="P51" s="104"/>
      <c r="Q51" s="102"/>
      <c r="R51" s="104"/>
      <c r="S51" s="102"/>
      <c r="T51" s="104"/>
      <c r="U51" s="102"/>
      <c r="V51" s="103"/>
      <c r="W51" s="102"/>
      <c r="X51" s="103"/>
      <c r="Y51" s="102"/>
      <c r="Z51" s="105"/>
      <c r="AA51" s="105"/>
      <c r="AB51" s="105"/>
      <c r="AC51" s="105"/>
      <c r="AD51" s="105"/>
    </row>
    <row r="52" spans="1:30" s="106" customFormat="1" x14ac:dyDescent="0.25">
      <c r="A52" s="183"/>
      <c r="B52" s="111"/>
      <c r="C52" s="114"/>
      <c r="D52" s="102"/>
      <c r="E52" s="102"/>
      <c r="F52" s="102"/>
      <c r="G52" s="102"/>
      <c r="H52" s="102"/>
      <c r="I52" s="102"/>
      <c r="J52" s="102"/>
      <c r="K52" s="103"/>
      <c r="L52" s="102"/>
      <c r="M52" s="102"/>
      <c r="N52" s="103"/>
      <c r="O52" s="102"/>
      <c r="P52" s="104"/>
      <c r="Q52" s="102"/>
      <c r="R52" s="104"/>
      <c r="S52" s="102"/>
      <c r="T52" s="104"/>
      <c r="U52" s="102"/>
      <c r="V52" s="103"/>
      <c r="W52" s="102"/>
      <c r="X52" s="103"/>
      <c r="Y52" s="102"/>
      <c r="Z52" s="105"/>
      <c r="AA52" s="105"/>
      <c r="AB52" s="105"/>
      <c r="AC52" s="105"/>
      <c r="AD52" s="105"/>
    </row>
    <row r="53" spans="1:30" s="106" customFormat="1" x14ac:dyDescent="0.25">
      <c r="A53" s="183"/>
      <c r="B53" s="111"/>
      <c r="C53" s="114"/>
      <c r="D53" s="102"/>
      <c r="E53" s="102"/>
      <c r="F53" s="102"/>
      <c r="G53" s="102"/>
      <c r="H53" s="102"/>
      <c r="I53" s="102"/>
      <c r="J53" s="102"/>
      <c r="K53" s="103"/>
      <c r="L53" s="102"/>
      <c r="M53" s="102"/>
      <c r="N53" s="103"/>
      <c r="O53" s="102"/>
      <c r="P53" s="104"/>
      <c r="Q53" s="102"/>
      <c r="R53" s="104"/>
      <c r="S53" s="102"/>
      <c r="T53" s="104"/>
      <c r="U53" s="102"/>
      <c r="V53" s="103"/>
      <c r="W53" s="102"/>
      <c r="X53" s="103"/>
      <c r="Y53" s="102"/>
      <c r="Z53" s="105"/>
      <c r="AA53" s="105"/>
      <c r="AB53" s="105"/>
      <c r="AC53" s="105"/>
      <c r="AD53" s="105"/>
    </row>
    <row r="54" spans="1:30" s="106" customFormat="1" x14ac:dyDescent="0.25">
      <c r="A54" s="183"/>
      <c r="B54" s="111"/>
      <c r="C54" s="114"/>
      <c r="D54" s="102"/>
      <c r="E54" s="102"/>
      <c r="F54" s="102"/>
      <c r="G54" s="102"/>
      <c r="H54" s="102"/>
      <c r="I54" s="102"/>
      <c r="J54" s="102"/>
      <c r="K54" s="103"/>
      <c r="L54" s="102"/>
      <c r="M54" s="102"/>
      <c r="N54" s="103"/>
      <c r="O54" s="102"/>
      <c r="P54" s="104"/>
      <c r="Q54" s="102"/>
      <c r="R54" s="104"/>
      <c r="S54" s="102"/>
      <c r="T54" s="104"/>
      <c r="U54" s="102"/>
      <c r="V54" s="103"/>
      <c r="W54" s="102"/>
      <c r="X54" s="103"/>
      <c r="Y54" s="102"/>
      <c r="Z54" s="105"/>
      <c r="AA54" s="105"/>
      <c r="AB54" s="105"/>
      <c r="AC54" s="105"/>
      <c r="AD54" s="105"/>
    </row>
    <row r="55" spans="1:30" s="106" customFormat="1" x14ac:dyDescent="0.25">
      <c r="A55" s="183"/>
      <c r="B55" s="111"/>
      <c r="C55" s="114"/>
      <c r="D55" s="102"/>
      <c r="E55" s="102"/>
      <c r="F55" s="102"/>
      <c r="G55" s="102"/>
      <c r="H55" s="102"/>
      <c r="I55" s="102"/>
      <c r="J55" s="102"/>
      <c r="K55" s="103"/>
      <c r="L55" s="102"/>
      <c r="M55" s="102"/>
      <c r="N55" s="103"/>
      <c r="O55" s="102"/>
      <c r="P55" s="104"/>
      <c r="Q55" s="102"/>
      <c r="R55" s="104"/>
      <c r="S55" s="102"/>
      <c r="T55" s="104"/>
      <c r="U55" s="102"/>
      <c r="V55" s="103"/>
      <c r="W55" s="102"/>
      <c r="X55" s="103"/>
      <c r="Y55" s="102"/>
      <c r="Z55" s="105"/>
      <c r="AA55" s="105"/>
      <c r="AB55" s="105"/>
      <c r="AC55" s="105"/>
      <c r="AD55" s="105"/>
    </row>
    <row r="56" spans="1:30" s="106" customFormat="1" x14ac:dyDescent="0.25">
      <c r="A56" s="183"/>
      <c r="B56" s="111"/>
      <c r="C56" s="114"/>
      <c r="D56" s="102"/>
      <c r="E56" s="102"/>
      <c r="F56" s="102"/>
      <c r="G56" s="102"/>
      <c r="H56" s="102"/>
      <c r="I56" s="102"/>
      <c r="J56" s="102"/>
      <c r="K56" s="103"/>
      <c r="L56" s="102"/>
      <c r="M56" s="102"/>
      <c r="N56" s="103"/>
      <c r="O56" s="102"/>
      <c r="P56" s="104"/>
      <c r="Q56" s="102"/>
      <c r="R56" s="104"/>
      <c r="S56" s="102"/>
      <c r="T56" s="104"/>
      <c r="U56" s="102"/>
      <c r="V56" s="103"/>
      <c r="W56" s="102"/>
      <c r="X56" s="103"/>
      <c r="Y56" s="102"/>
      <c r="Z56" s="105"/>
      <c r="AA56" s="105"/>
      <c r="AB56" s="105"/>
      <c r="AC56" s="105"/>
      <c r="AD56" s="105"/>
    </row>
    <row r="57" spans="1:30" s="106" customFormat="1" x14ac:dyDescent="0.25">
      <c r="A57" s="183"/>
      <c r="B57" s="111"/>
      <c r="C57" s="114"/>
      <c r="D57" s="102"/>
      <c r="E57" s="102"/>
      <c r="F57" s="102"/>
      <c r="G57" s="102"/>
      <c r="H57" s="102"/>
      <c r="I57" s="102"/>
      <c r="J57" s="102"/>
      <c r="K57" s="103"/>
      <c r="L57" s="102"/>
      <c r="M57" s="102"/>
      <c r="N57" s="103"/>
      <c r="O57" s="102"/>
      <c r="P57" s="104"/>
      <c r="Q57" s="102"/>
      <c r="R57" s="104"/>
      <c r="S57" s="102"/>
      <c r="T57" s="104"/>
      <c r="U57" s="102"/>
      <c r="V57" s="103"/>
      <c r="W57" s="102"/>
      <c r="X57" s="103"/>
      <c r="Y57" s="102"/>
      <c r="Z57" s="105"/>
      <c r="AA57" s="105"/>
      <c r="AB57" s="105"/>
      <c r="AC57" s="105"/>
      <c r="AD57" s="105"/>
    </row>
    <row r="58" spans="1:30" s="106" customFormat="1" x14ac:dyDescent="0.25">
      <c r="A58" s="183"/>
      <c r="B58" s="111"/>
      <c r="C58" s="114"/>
      <c r="D58" s="102"/>
      <c r="E58" s="102"/>
      <c r="F58" s="102"/>
      <c r="G58" s="102"/>
      <c r="H58" s="102"/>
      <c r="I58" s="102"/>
      <c r="J58" s="102"/>
      <c r="K58" s="103"/>
      <c r="L58" s="102"/>
      <c r="M58" s="102"/>
      <c r="N58" s="103"/>
      <c r="O58" s="102"/>
      <c r="P58" s="104"/>
      <c r="Q58" s="102"/>
      <c r="R58" s="104"/>
      <c r="S58" s="102"/>
      <c r="T58" s="104"/>
      <c r="U58" s="102"/>
      <c r="V58" s="103"/>
      <c r="W58" s="102"/>
      <c r="X58" s="103"/>
      <c r="Y58" s="102"/>
      <c r="Z58" s="105"/>
      <c r="AA58" s="105"/>
      <c r="AB58" s="105"/>
      <c r="AC58" s="105"/>
      <c r="AD58" s="105"/>
    </row>
    <row r="59" spans="1:30" s="106" customFormat="1" x14ac:dyDescent="0.25">
      <c r="A59" s="183"/>
      <c r="B59" s="111"/>
      <c r="C59" s="114"/>
      <c r="D59" s="102"/>
      <c r="E59" s="102"/>
      <c r="F59" s="102"/>
      <c r="G59" s="102"/>
      <c r="H59" s="102"/>
      <c r="I59" s="102"/>
      <c r="J59" s="102"/>
      <c r="K59" s="103"/>
      <c r="L59" s="102"/>
      <c r="M59" s="102"/>
      <c r="N59" s="103"/>
      <c r="O59" s="102"/>
      <c r="P59" s="104"/>
      <c r="Q59" s="102"/>
      <c r="R59" s="104"/>
      <c r="S59" s="102"/>
      <c r="T59" s="104"/>
      <c r="U59" s="102"/>
      <c r="V59" s="103"/>
      <c r="W59" s="102"/>
      <c r="X59" s="103"/>
      <c r="Y59" s="102"/>
      <c r="Z59" s="105"/>
      <c r="AA59" s="105"/>
      <c r="AB59" s="105"/>
      <c r="AC59" s="105"/>
      <c r="AD59" s="105"/>
    </row>
    <row r="60" spans="1:30" s="106" customFormat="1" x14ac:dyDescent="0.25">
      <c r="A60" s="183"/>
      <c r="B60" s="111"/>
      <c r="C60" s="114"/>
      <c r="D60" s="102"/>
      <c r="E60" s="102"/>
      <c r="F60" s="102"/>
      <c r="G60" s="102"/>
      <c r="H60" s="102"/>
      <c r="I60" s="102"/>
      <c r="J60" s="102"/>
      <c r="K60" s="103"/>
      <c r="L60" s="102"/>
      <c r="M60" s="102"/>
      <c r="N60" s="103"/>
      <c r="O60" s="102"/>
      <c r="P60" s="104"/>
      <c r="Q60" s="102"/>
      <c r="R60" s="104"/>
      <c r="S60" s="102"/>
      <c r="T60" s="104"/>
      <c r="U60" s="102"/>
      <c r="V60" s="103"/>
      <c r="W60" s="102"/>
      <c r="X60" s="103"/>
      <c r="Y60" s="102"/>
      <c r="Z60" s="105"/>
      <c r="AA60" s="105"/>
      <c r="AB60" s="105"/>
      <c r="AC60" s="105"/>
      <c r="AD60" s="105"/>
    </row>
    <row r="61" spans="1:30" s="106" customFormat="1" x14ac:dyDescent="0.25">
      <c r="A61" s="183"/>
      <c r="B61" s="111"/>
      <c r="C61" s="114"/>
      <c r="D61" s="102"/>
      <c r="E61" s="102"/>
      <c r="F61" s="102"/>
      <c r="G61" s="102"/>
      <c r="H61" s="102"/>
      <c r="I61" s="102"/>
      <c r="J61" s="102"/>
      <c r="K61" s="103"/>
      <c r="L61" s="102"/>
      <c r="M61" s="102"/>
      <c r="N61" s="103"/>
      <c r="O61" s="102"/>
      <c r="P61" s="104"/>
      <c r="Q61" s="102"/>
      <c r="R61" s="104"/>
      <c r="S61" s="102"/>
      <c r="T61" s="104"/>
      <c r="U61" s="102"/>
      <c r="V61" s="103"/>
      <c r="W61" s="102"/>
      <c r="X61" s="103"/>
      <c r="Y61" s="102"/>
      <c r="Z61" s="105"/>
      <c r="AA61" s="105"/>
      <c r="AB61" s="105"/>
      <c r="AC61" s="105"/>
      <c r="AD61" s="105"/>
    </row>
    <row r="62" spans="1:30" s="106" customFormat="1" x14ac:dyDescent="0.25">
      <c r="A62" s="183"/>
      <c r="B62" s="111"/>
      <c r="C62" s="114"/>
      <c r="D62" s="102"/>
      <c r="E62" s="102"/>
      <c r="F62" s="102"/>
      <c r="G62" s="102"/>
      <c r="H62" s="102"/>
      <c r="I62" s="102"/>
      <c r="J62" s="102"/>
      <c r="K62" s="103"/>
      <c r="L62" s="102"/>
      <c r="M62" s="102"/>
      <c r="N62" s="103"/>
      <c r="O62" s="102"/>
      <c r="P62" s="104"/>
      <c r="Q62" s="102"/>
      <c r="R62" s="104"/>
      <c r="S62" s="102"/>
      <c r="T62" s="104"/>
      <c r="U62" s="102"/>
      <c r="V62" s="103"/>
      <c r="W62" s="102"/>
      <c r="X62" s="103"/>
      <c r="Y62" s="102"/>
      <c r="Z62" s="105"/>
      <c r="AA62" s="105"/>
      <c r="AB62" s="105"/>
      <c r="AC62" s="105"/>
      <c r="AD62" s="105"/>
    </row>
    <row r="63" spans="1:30" s="106" customFormat="1" x14ac:dyDescent="0.25">
      <c r="A63" s="183"/>
      <c r="B63" s="111"/>
      <c r="C63" s="114"/>
      <c r="D63" s="102"/>
      <c r="E63" s="102"/>
      <c r="F63" s="102"/>
      <c r="G63" s="102"/>
      <c r="H63" s="102"/>
      <c r="I63" s="102"/>
      <c r="J63" s="102"/>
      <c r="K63" s="103"/>
      <c r="L63" s="102"/>
      <c r="M63" s="102"/>
      <c r="N63" s="103"/>
      <c r="O63" s="102"/>
      <c r="P63" s="104"/>
      <c r="Q63" s="102"/>
      <c r="R63" s="104"/>
      <c r="S63" s="102"/>
      <c r="T63" s="104"/>
      <c r="U63" s="102"/>
      <c r="V63" s="103"/>
      <c r="W63" s="102"/>
      <c r="X63" s="103"/>
      <c r="Y63" s="102"/>
      <c r="Z63" s="105"/>
      <c r="AA63" s="105"/>
      <c r="AB63" s="105"/>
      <c r="AC63" s="105"/>
      <c r="AD63" s="105"/>
    </row>
    <row r="64" spans="1:30" s="106" customFormat="1" x14ac:dyDescent="0.25">
      <c r="A64" s="183"/>
      <c r="B64" s="111"/>
      <c r="C64" s="114"/>
      <c r="D64" s="102"/>
      <c r="E64" s="102"/>
      <c r="F64" s="102"/>
      <c r="G64" s="102"/>
      <c r="H64" s="102"/>
      <c r="I64" s="102"/>
      <c r="J64" s="102"/>
      <c r="K64" s="103"/>
      <c r="L64" s="102"/>
      <c r="M64" s="102"/>
      <c r="N64" s="103"/>
      <c r="O64" s="102"/>
      <c r="P64" s="104"/>
      <c r="Q64" s="102"/>
      <c r="R64" s="104"/>
      <c r="S64" s="102"/>
      <c r="T64" s="104"/>
      <c r="U64" s="102"/>
      <c r="V64" s="103"/>
      <c r="W64" s="102"/>
      <c r="X64" s="103"/>
      <c r="Y64" s="102"/>
      <c r="Z64" s="105"/>
      <c r="AA64" s="105"/>
      <c r="AB64" s="105"/>
      <c r="AC64" s="105"/>
      <c r="AD64" s="105"/>
    </row>
    <row r="65" spans="1:30" s="106" customFormat="1" x14ac:dyDescent="0.25">
      <c r="A65" s="183"/>
      <c r="B65" s="111"/>
      <c r="C65" s="114"/>
      <c r="D65" s="102"/>
      <c r="E65" s="102"/>
      <c r="F65" s="102"/>
      <c r="G65" s="102"/>
      <c r="H65" s="102"/>
      <c r="I65" s="102"/>
      <c r="J65" s="102"/>
      <c r="K65" s="103"/>
      <c r="L65" s="102"/>
      <c r="M65" s="102"/>
      <c r="N65" s="103"/>
      <c r="O65" s="102"/>
      <c r="P65" s="104"/>
      <c r="Q65" s="102"/>
      <c r="R65" s="104"/>
      <c r="S65" s="102"/>
      <c r="T65" s="104"/>
      <c r="U65" s="102"/>
      <c r="V65" s="103"/>
      <c r="W65" s="102"/>
      <c r="X65" s="103"/>
      <c r="Y65" s="102"/>
      <c r="Z65" s="105"/>
      <c r="AA65" s="105"/>
      <c r="AB65" s="105"/>
      <c r="AC65" s="105"/>
      <c r="AD65" s="105"/>
    </row>
    <row r="66" spans="1:30" s="106" customFormat="1" x14ac:dyDescent="0.25">
      <c r="A66" s="183"/>
      <c r="B66" s="111"/>
      <c r="C66" s="114"/>
      <c r="D66" s="102"/>
      <c r="E66" s="102"/>
      <c r="F66" s="102"/>
      <c r="G66" s="102"/>
      <c r="H66" s="102"/>
      <c r="I66" s="102"/>
      <c r="J66" s="102"/>
      <c r="K66" s="103"/>
      <c r="L66" s="102"/>
      <c r="M66" s="102"/>
      <c r="N66" s="103"/>
      <c r="O66" s="102"/>
      <c r="P66" s="104"/>
      <c r="Q66" s="102"/>
      <c r="R66" s="104"/>
      <c r="S66" s="102"/>
      <c r="T66" s="104"/>
      <c r="U66" s="102"/>
      <c r="V66" s="103"/>
      <c r="W66" s="102"/>
      <c r="X66" s="103"/>
      <c r="Y66" s="102"/>
      <c r="Z66" s="105"/>
      <c r="AA66" s="105"/>
      <c r="AB66" s="105"/>
      <c r="AC66" s="105"/>
      <c r="AD66" s="105"/>
    </row>
    <row r="67" spans="1:30" s="106" customFormat="1" x14ac:dyDescent="0.25">
      <c r="A67" s="183"/>
      <c r="B67" s="111"/>
      <c r="C67" s="114"/>
      <c r="D67" s="102"/>
      <c r="E67" s="102"/>
      <c r="F67" s="102"/>
      <c r="G67" s="102"/>
      <c r="H67" s="102"/>
      <c r="I67" s="102"/>
      <c r="J67" s="102"/>
      <c r="K67" s="103"/>
      <c r="L67" s="102"/>
      <c r="M67" s="102"/>
      <c r="N67" s="103"/>
      <c r="O67" s="102"/>
      <c r="P67" s="104"/>
      <c r="Q67" s="102"/>
      <c r="R67" s="104"/>
      <c r="S67" s="102"/>
      <c r="T67" s="104"/>
      <c r="U67" s="102"/>
      <c r="V67" s="103"/>
      <c r="W67" s="102"/>
      <c r="X67" s="103"/>
      <c r="Y67" s="102"/>
      <c r="Z67" s="105"/>
      <c r="AA67" s="105"/>
      <c r="AB67" s="105"/>
      <c r="AC67" s="105"/>
      <c r="AD67" s="105"/>
    </row>
    <row r="68" spans="1:30" s="106" customFormat="1" x14ac:dyDescent="0.25">
      <c r="A68" s="183"/>
      <c r="B68" s="111"/>
      <c r="C68" s="114"/>
      <c r="D68" s="102"/>
      <c r="E68" s="102"/>
      <c r="F68" s="102"/>
      <c r="G68" s="102"/>
      <c r="H68" s="102"/>
      <c r="I68" s="102"/>
      <c r="J68" s="102"/>
      <c r="K68" s="103"/>
      <c r="L68" s="102"/>
      <c r="M68" s="102"/>
      <c r="N68" s="103"/>
      <c r="O68" s="102"/>
      <c r="P68" s="104"/>
      <c r="Q68" s="102"/>
      <c r="R68" s="104"/>
      <c r="S68" s="102"/>
      <c r="T68" s="104"/>
      <c r="U68" s="102"/>
      <c r="V68" s="103"/>
      <c r="W68" s="102"/>
      <c r="X68" s="103"/>
      <c r="Y68" s="102"/>
      <c r="Z68" s="105"/>
      <c r="AA68" s="105"/>
      <c r="AB68" s="105"/>
      <c r="AC68" s="105"/>
      <c r="AD68" s="105"/>
    </row>
    <row r="69" spans="1:30" s="106" customFormat="1" x14ac:dyDescent="0.25">
      <c r="A69" s="183"/>
      <c r="B69" s="111"/>
      <c r="C69" s="114"/>
      <c r="D69" s="102"/>
      <c r="E69" s="102"/>
      <c r="F69" s="102"/>
      <c r="G69" s="102"/>
      <c r="H69" s="102"/>
      <c r="I69" s="102"/>
      <c r="J69" s="102"/>
      <c r="K69" s="103"/>
      <c r="L69" s="102"/>
      <c r="M69" s="102"/>
      <c r="N69" s="103"/>
      <c r="O69" s="102"/>
      <c r="P69" s="104"/>
      <c r="Q69" s="102"/>
      <c r="R69" s="104"/>
      <c r="S69" s="102"/>
      <c r="T69" s="104"/>
      <c r="U69" s="102"/>
      <c r="V69" s="103"/>
      <c r="W69" s="102"/>
      <c r="X69" s="103"/>
      <c r="Y69" s="102"/>
      <c r="Z69" s="105"/>
      <c r="AA69" s="105"/>
      <c r="AB69" s="105"/>
      <c r="AC69" s="105"/>
      <c r="AD69" s="105"/>
    </row>
    <row r="70" spans="1:30" s="106" customFormat="1" x14ac:dyDescent="0.25">
      <c r="A70" s="183"/>
      <c r="B70" s="111"/>
      <c r="C70" s="114"/>
      <c r="D70" s="102"/>
      <c r="E70" s="102"/>
      <c r="F70" s="102"/>
      <c r="G70" s="102"/>
      <c r="H70" s="102"/>
      <c r="I70" s="102"/>
      <c r="J70" s="102"/>
      <c r="K70" s="103"/>
      <c r="L70" s="102"/>
      <c r="M70" s="102"/>
      <c r="N70" s="103"/>
      <c r="O70" s="102"/>
      <c r="P70" s="104"/>
      <c r="Q70" s="102"/>
      <c r="R70" s="104"/>
      <c r="S70" s="102"/>
      <c r="T70" s="104"/>
      <c r="U70" s="102"/>
      <c r="V70" s="103"/>
      <c r="W70" s="102"/>
      <c r="X70" s="103"/>
      <c r="Y70" s="102"/>
      <c r="Z70" s="105"/>
      <c r="AA70" s="105"/>
      <c r="AB70" s="105"/>
      <c r="AC70" s="105"/>
      <c r="AD70" s="105"/>
    </row>
    <row r="71" spans="1:30" s="106" customFormat="1" x14ac:dyDescent="0.25">
      <c r="A71" s="183"/>
      <c r="B71" s="111"/>
      <c r="C71" s="114"/>
      <c r="D71" s="102"/>
      <c r="E71" s="102"/>
      <c r="F71" s="102"/>
      <c r="G71" s="102"/>
      <c r="H71" s="102"/>
      <c r="I71" s="102"/>
      <c r="J71" s="102"/>
      <c r="K71" s="103"/>
      <c r="L71" s="102"/>
      <c r="M71" s="102"/>
      <c r="N71" s="103"/>
      <c r="O71" s="102"/>
      <c r="P71" s="104"/>
      <c r="Q71" s="102"/>
      <c r="R71" s="104"/>
      <c r="S71" s="102"/>
      <c r="T71" s="104"/>
      <c r="U71" s="102"/>
      <c r="V71" s="103"/>
      <c r="W71" s="102"/>
      <c r="X71" s="103"/>
      <c r="Y71" s="102"/>
      <c r="Z71" s="105"/>
      <c r="AA71" s="105"/>
      <c r="AB71" s="105"/>
      <c r="AC71" s="105"/>
      <c r="AD71" s="105"/>
    </row>
    <row r="72" spans="1:30" s="106" customFormat="1" x14ac:dyDescent="0.25">
      <c r="A72" s="183"/>
      <c r="B72" s="111"/>
      <c r="C72" s="114"/>
      <c r="D72" s="102"/>
      <c r="E72" s="102"/>
      <c r="F72" s="102"/>
      <c r="G72" s="102"/>
      <c r="H72" s="102"/>
      <c r="I72" s="102"/>
      <c r="J72" s="102"/>
      <c r="K72" s="103"/>
      <c r="L72" s="102"/>
      <c r="M72" s="102"/>
      <c r="N72" s="103"/>
      <c r="O72" s="102"/>
      <c r="P72" s="104"/>
      <c r="Q72" s="102"/>
      <c r="R72" s="104"/>
      <c r="S72" s="102"/>
      <c r="T72" s="104"/>
      <c r="U72" s="102"/>
      <c r="V72" s="103"/>
      <c r="W72" s="102"/>
      <c r="X72" s="103"/>
      <c r="Y72" s="102"/>
      <c r="Z72" s="105"/>
      <c r="AA72" s="105"/>
      <c r="AB72" s="105"/>
      <c r="AC72" s="105"/>
      <c r="AD72" s="105"/>
    </row>
    <row r="73" spans="1:30" s="106" customFormat="1" x14ac:dyDescent="0.25">
      <c r="A73" s="183"/>
      <c r="B73" s="111"/>
      <c r="C73" s="114"/>
      <c r="D73" s="102"/>
      <c r="E73" s="102"/>
      <c r="F73" s="102"/>
      <c r="G73" s="102"/>
      <c r="H73" s="102"/>
      <c r="I73" s="102"/>
      <c r="J73" s="102"/>
      <c r="K73" s="103"/>
      <c r="L73" s="102"/>
      <c r="M73" s="102"/>
      <c r="N73" s="103"/>
      <c r="O73" s="102"/>
      <c r="P73" s="104"/>
      <c r="Q73" s="102"/>
      <c r="R73" s="104"/>
      <c r="S73" s="102"/>
      <c r="T73" s="104"/>
      <c r="U73" s="102"/>
      <c r="V73" s="103"/>
      <c r="W73" s="102"/>
      <c r="X73" s="103"/>
      <c r="Y73" s="102"/>
      <c r="Z73" s="105"/>
      <c r="AA73" s="105"/>
      <c r="AB73" s="105"/>
      <c r="AC73" s="105"/>
      <c r="AD73" s="105"/>
    </row>
    <row r="74" spans="1:30" s="106" customFormat="1" x14ac:dyDescent="0.25">
      <c r="A74" s="183"/>
      <c r="B74" s="111"/>
      <c r="C74" s="114"/>
      <c r="D74" s="102"/>
      <c r="E74" s="102"/>
      <c r="F74" s="102"/>
      <c r="G74" s="102"/>
      <c r="H74" s="102"/>
      <c r="I74" s="102"/>
      <c r="J74" s="102"/>
      <c r="K74" s="103"/>
      <c r="L74" s="102"/>
      <c r="M74" s="102"/>
      <c r="N74" s="103"/>
      <c r="O74" s="102"/>
      <c r="P74" s="104"/>
      <c r="Q74" s="102"/>
      <c r="R74" s="104"/>
      <c r="S74" s="102"/>
      <c r="T74" s="104"/>
      <c r="U74" s="102"/>
      <c r="V74" s="103"/>
      <c r="W74" s="102"/>
      <c r="X74" s="103"/>
      <c r="Y74" s="102"/>
      <c r="Z74" s="105"/>
      <c r="AA74" s="105"/>
      <c r="AB74" s="105"/>
      <c r="AC74" s="105"/>
      <c r="AD74" s="105"/>
    </row>
    <row r="75" spans="1:30" s="106" customFormat="1" x14ac:dyDescent="0.25">
      <c r="A75" s="183"/>
      <c r="B75" s="111"/>
      <c r="C75" s="114"/>
      <c r="D75" s="102"/>
      <c r="E75" s="102"/>
      <c r="F75" s="102"/>
      <c r="G75" s="102"/>
      <c r="H75" s="102"/>
      <c r="I75" s="102"/>
      <c r="J75" s="102"/>
      <c r="K75" s="103"/>
      <c r="L75" s="102"/>
      <c r="M75" s="102"/>
      <c r="N75" s="103"/>
      <c r="O75" s="102"/>
      <c r="P75" s="104"/>
      <c r="Q75" s="102"/>
      <c r="R75" s="104"/>
      <c r="S75" s="102"/>
      <c r="T75" s="104"/>
      <c r="U75" s="102"/>
      <c r="V75" s="103"/>
      <c r="W75" s="102"/>
      <c r="X75" s="103"/>
      <c r="Y75" s="102"/>
      <c r="Z75" s="105"/>
      <c r="AA75" s="105"/>
      <c r="AB75" s="105"/>
      <c r="AC75" s="105"/>
      <c r="AD75" s="105"/>
    </row>
    <row r="76" spans="1:30" s="106" customFormat="1" x14ac:dyDescent="0.25">
      <c r="A76" s="183"/>
      <c r="B76" s="111"/>
      <c r="C76" s="114"/>
      <c r="D76" s="102"/>
      <c r="E76" s="102"/>
      <c r="F76" s="102"/>
      <c r="G76" s="102"/>
      <c r="H76" s="102"/>
      <c r="I76" s="102"/>
      <c r="J76" s="102"/>
      <c r="K76" s="103"/>
      <c r="L76" s="102"/>
      <c r="M76" s="102"/>
      <c r="N76" s="103"/>
      <c r="O76" s="102"/>
      <c r="P76" s="104"/>
      <c r="Q76" s="102"/>
      <c r="R76" s="104"/>
      <c r="S76" s="102"/>
      <c r="T76" s="104"/>
      <c r="U76" s="102"/>
      <c r="V76" s="103"/>
      <c r="W76" s="102"/>
      <c r="X76" s="103"/>
      <c r="Y76" s="102"/>
      <c r="Z76" s="105"/>
      <c r="AA76" s="105"/>
      <c r="AB76" s="105"/>
      <c r="AC76" s="105"/>
      <c r="AD76" s="105"/>
    </row>
    <row r="77" spans="1:30" s="106" customFormat="1" x14ac:dyDescent="0.25">
      <c r="A77" s="183"/>
      <c r="B77" s="111"/>
      <c r="C77" s="114"/>
      <c r="D77" s="102"/>
      <c r="E77" s="102"/>
      <c r="F77" s="102"/>
      <c r="G77" s="102"/>
      <c r="H77" s="102"/>
      <c r="I77" s="102"/>
      <c r="J77" s="102"/>
      <c r="K77" s="103"/>
      <c r="L77" s="102"/>
      <c r="M77" s="102"/>
      <c r="N77" s="103"/>
      <c r="O77" s="102"/>
      <c r="P77" s="104"/>
      <c r="Q77" s="102"/>
      <c r="R77" s="104"/>
      <c r="S77" s="102"/>
      <c r="T77" s="104"/>
      <c r="U77" s="102"/>
      <c r="V77" s="103"/>
      <c r="W77" s="102"/>
      <c r="X77" s="103"/>
      <c r="Y77" s="102"/>
      <c r="Z77" s="105"/>
      <c r="AA77" s="105"/>
      <c r="AB77" s="105"/>
      <c r="AC77" s="105"/>
      <c r="AD77" s="105"/>
    </row>
    <row r="78" spans="1:30" s="106" customFormat="1" x14ac:dyDescent="0.25">
      <c r="A78" s="183"/>
      <c r="B78" s="111"/>
      <c r="C78" s="114"/>
      <c r="D78" s="102"/>
      <c r="E78" s="102"/>
      <c r="F78" s="102"/>
      <c r="G78" s="102"/>
      <c r="H78" s="102"/>
      <c r="I78" s="102"/>
      <c r="J78" s="102"/>
      <c r="K78" s="103"/>
      <c r="L78" s="102"/>
      <c r="M78" s="102"/>
      <c r="N78" s="103"/>
      <c r="O78" s="102"/>
      <c r="P78" s="104"/>
      <c r="Q78" s="102"/>
      <c r="R78" s="104"/>
      <c r="S78" s="102"/>
      <c r="T78" s="104"/>
      <c r="U78" s="102"/>
      <c r="V78" s="103"/>
      <c r="W78" s="102"/>
      <c r="X78" s="103"/>
      <c r="Y78" s="102"/>
      <c r="Z78" s="105"/>
      <c r="AA78" s="105"/>
      <c r="AB78" s="105"/>
      <c r="AC78" s="105"/>
      <c r="AD78" s="105"/>
    </row>
    <row r="79" spans="1:30" s="106" customFormat="1" x14ac:dyDescent="0.25">
      <c r="A79" s="183"/>
      <c r="B79" s="111"/>
      <c r="C79" s="114"/>
      <c r="D79" s="102"/>
      <c r="E79" s="102"/>
      <c r="F79" s="102"/>
      <c r="G79" s="102"/>
      <c r="H79" s="102"/>
      <c r="I79" s="102"/>
      <c r="J79" s="102"/>
      <c r="K79" s="103"/>
      <c r="L79" s="102"/>
      <c r="M79" s="102"/>
      <c r="N79" s="103"/>
      <c r="O79" s="102"/>
      <c r="P79" s="104"/>
      <c r="Q79" s="102"/>
      <c r="R79" s="104"/>
      <c r="S79" s="102"/>
      <c r="T79" s="104"/>
      <c r="U79" s="102"/>
      <c r="V79" s="103"/>
      <c r="W79" s="102"/>
      <c r="X79" s="103"/>
      <c r="Y79" s="102"/>
      <c r="Z79" s="105"/>
      <c r="AA79" s="105"/>
      <c r="AB79" s="105"/>
      <c r="AC79" s="105"/>
      <c r="AD79" s="105"/>
    </row>
    <row r="80" spans="1:30" s="106" customFormat="1" x14ac:dyDescent="0.25">
      <c r="A80" s="183"/>
      <c r="B80" s="111"/>
      <c r="C80" s="114"/>
      <c r="D80" s="102"/>
      <c r="E80" s="102"/>
      <c r="F80" s="102"/>
      <c r="G80" s="102"/>
      <c r="H80" s="102"/>
      <c r="I80" s="102"/>
      <c r="J80" s="102"/>
      <c r="K80" s="103"/>
      <c r="L80" s="102"/>
      <c r="M80" s="102"/>
      <c r="N80" s="103"/>
      <c r="O80" s="102"/>
      <c r="P80" s="104"/>
      <c r="Q80" s="102"/>
      <c r="R80" s="104"/>
      <c r="S80" s="102"/>
      <c r="T80" s="104"/>
      <c r="U80" s="102"/>
      <c r="V80" s="103"/>
      <c r="W80" s="102"/>
      <c r="X80" s="103"/>
      <c r="Y80" s="102"/>
      <c r="Z80" s="105"/>
      <c r="AA80" s="105"/>
      <c r="AB80" s="105"/>
      <c r="AC80" s="105"/>
      <c r="AD80" s="105"/>
    </row>
    <row r="81" spans="1:30" s="106" customFormat="1" x14ac:dyDescent="0.25">
      <c r="A81" s="183"/>
      <c r="B81" s="111"/>
      <c r="C81" s="114"/>
      <c r="D81" s="102"/>
      <c r="E81" s="102"/>
      <c r="F81" s="102"/>
      <c r="G81" s="102"/>
      <c r="H81" s="102"/>
      <c r="I81" s="102"/>
      <c r="J81" s="102"/>
      <c r="K81" s="103"/>
      <c r="L81" s="102"/>
      <c r="M81" s="102"/>
      <c r="N81" s="103"/>
      <c r="O81" s="102"/>
      <c r="P81" s="104"/>
      <c r="Q81" s="102"/>
      <c r="R81" s="104"/>
      <c r="S81" s="102"/>
      <c r="T81" s="104"/>
      <c r="U81" s="102"/>
      <c r="V81" s="103"/>
      <c r="W81" s="102"/>
      <c r="X81" s="103"/>
      <c r="Y81" s="102"/>
      <c r="Z81" s="105"/>
      <c r="AA81" s="105"/>
      <c r="AB81" s="105"/>
      <c r="AC81" s="105"/>
      <c r="AD81" s="105"/>
    </row>
    <row r="82" spans="1:30" s="106" customFormat="1" x14ac:dyDescent="0.25">
      <c r="A82" s="183"/>
      <c r="B82" s="111"/>
      <c r="C82" s="114"/>
      <c r="D82" s="102"/>
      <c r="E82" s="102"/>
      <c r="F82" s="102"/>
      <c r="G82" s="102"/>
      <c r="H82" s="102"/>
      <c r="I82" s="102"/>
      <c r="J82" s="102"/>
      <c r="K82" s="103"/>
      <c r="L82" s="102"/>
      <c r="M82" s="102"/>
      <c r="N82" s="103"/>
      <c r="O82" s="102"/>
      <c r="P82" s="104"/>
      <c r="Q82" s="102"/>
      <c r="R82" s="104"/>
      <c r="S82" s="102"/>
      <c r="T82" s="104"/>
      <c r="U82" s="102"/>
      <c r="V82" s="103"/>
      <c r="W82" s="102"/>
      <c r="X82" s="103"/>
      <c r="Y82" s="102"/>
      <c r="Z82" s="105"/>
      <c r="AA82" s="105"/>
      <c r="AB82" s="105"/>
      <c r="AC82" s="105"/>
      <c r="AD82" s="105"/>
    </row>
    <row r="83" spans="1:30" s="106" customFormat="1" x14ac:dyDescent="0.25">
      <c r="A83" s="183"/>
      <c r="B83" s="111"/>
      <c r="C83" s="114"/>
      <c r="D83" s="102"/>
      <c r="E83" s="102"/>
      <c r="F83" s="102"/>
      <c r="G83" s="102"/>
      <c r="H83" s="102"/>
      <c r="I83" s="102"/>
      <c r="J83" s="102"/>
      <c r="K83" s="103"/>
      <c r="L83" s="102"/>
      <c r="M83" s="102"/>
      <c r="N83" s="103"/>
      <c r="O83" s="102"/>
      <c r="P83" s="104"/>
      <c r="Q83" s="102"/>
      <c r="R83" s="104"/>
      <c r="S83" s="102"/>
      <c r="T83" s="104"/>
      <c r="U83" s="102"/>
      <c r="V83" s="103"/>
      <c r="W83" s="102"/>
      <c r="X83" s="103"/>
      <c r="Y83" s="102"/>
      <c r="Z83" s="105"/>
      <c r="AA83" s="105"/>
      <c r="AB83" s="105"/>
      <c r="AC83" s="105"/>
      <c r="AD83" s="105"/>
    </row>
    <row r="84" spans="1:30" s="106" customFormat="1" x14ac:dyDescent="0.25">
      <c r="A84" s="183"/>
      <c r="B84" s="111"/>
      <c r="C84" s="114"/>
      <c r="D84" s="102"/>
      <c r="E84" s="102"/>
      <c r="F84" s="102"/>
      <c r="G84" s="102"/>
      <c r="H84" s="102"/>
      <c r="I84" s="102"/>
      <c r="J84" s="102"/>
      <c r="K84" s="103"/>
      <c r="L84" s="102"/>
      <c r="M84" s="102"/>
      <c r="N84" s="103"/>
      <c r="O84" s="102"/>
      <c r="P84" s="104"/>
      <c r="Q84" s="102"/>
      <c r="R84" s="104"/>
      <c r="S84" s="102"/>
      <c r="T84" s="104"/>
      <c r="U84" s="102"/>
      <c r="V84" s="103"/>
      <c r="W84" s="102"/>
      <c r="X84" s="103"/>
      <c r="Y84" s="102"/>
      <c r="Z84" s="105"/>
      <c r="AA84" s="105"/>
      <c r="AB84" s="105"/>
      <c r="AC84" s="105"/>
      <c r="AD84" s="105"/>
    </row>
    <row r="85" spans="1:30" s="106" customFormat="1" x14ac:dyDescent="0.25">
      <c r="A85" s="183"/>
      <c r="B85" s="111"/>
      <c r="C85" s="114"/>
      <c r="D85" s="102"/>
      <c r="E85" s="102"/>
      <c r="F85" s="102"/>
      <c r="G85" s="102"/>
      <c r="H85" s="102"/>
      <c r="I85" s="102"/>
      <c r="J85" s="102"/>
      <c r="K85" s="103"/>
      <c r="L85" s="102"/>
      <c r="M85" s="102"/>
      <c r="N85" s="103"/>
      <c r="O85" s="102"/>
      <c r="P85" s="104"/>
      <c r="Q85" s="102"/>
      <c r="R85" s="104"/>
      <c r="S85" s="102"/>
      <c r="T85" s="104"/>
      <c r="U85" s="102"/>
      <c r="V85" s="103"/>
      <c r="W85" s="102"/>
      <c r="X85" s="103"/>
      <c r="Y85" s="102"/>
      <c r="Z85" s="105"/>
      <c r="AA85" s="105"/>
      <c r="AB85" s="105"/>
      <c r="AC85" s="105"/>
      <c r="AD85" s="105"/>
    </row>
    <row r="86" spans="1:30" s="106" customFormat="1" x14ac:dyDescent="0.25">
      <c r="A86" s="183"/>
      <c r="B86" s="111"/>
      <c r="C86" s="114"/>
      <c r="D86" s="102"/>
      <c r="E86" s="102"/>
      <c r="F86" s="102"/>
      <c r="G86" s="102"/>
      <c r="H86" s="102"/>
      <c r="I86" s="102"/>
      <c r="J86" s="102"/>
      <c r="K86" s="103"/>
      <c r="L86" s="102"/>
      <c r="M86" s="102"/>
      <c r="N86" s="103"/>
      <c r="O86" s="102"/>
      <c r="P86" s="104"/>
      <c r="Q86" s="102"/>
      <c r="R86" s="104"/>
      <c r="S86" s="102"/>
      <c r="T86" s="104"/>
      <c r="U86" s="102"/>
      <c r="V86" s="103"/>
      <c r="W86" s="102"/>
      <c r="X86" s="103"/>
      <c r="Y86" s="102"/>
      <c r="Z86" s="105"/>
      <c r="AA86" s="105"/>
      <c r="AB86" s="105"/>
      <c r="AC86" s="105"/>
      <c r="AD86" s="105"/>
    </row>
    <row r="87" spans="1:30" s="106" customFormat="1" x14ac:dyDescent="0.25">
      <c r="A87" s="183"/>
      <c r="B87" s="111"/>
      <c r="C87" s="114"/>
      <c r="D87" s="102"/>
      <c r="E87" s="102"/>
      <c r="F87" s="102"/>
      <c r="G87" s="102"/>
      <c r="H87" s="102"/>
      <c r="I87" s="102"/>
      <c r="J87" s="102"/>
      <c r="K87" s="103"/>
      <c r="L87" s="102"/>
      <c r="M87" s="102"/>
      <c r="N87" s="103"/>
      <c r="O87" s="102"/>
      <c r="P87" s="104"/>
      <c r="Q87" s="102"/>
      <c r="R87" s="104"/>
      <c r="S87" s="102"/>
      <c r="T87" s="104"/>
      <c r="U87" s="102"/>
      <c r="V87" s="103"/>
      <c r="W87" s="102"/>
      <c r="X87" s="103"/>
      <c r="Y87" s="102"/>
      <c r="Z87" s="105"/>
      <c r="AA87" s="105"/>
      <c r="AB87" s="105"/>
      <c r="AC87" s="105"/>
      <c r="AD87" s="105"/>
    </row>
    <row r="88" spans="1:30" s="106" customFormat="1" x14ac:dyDescent="0.25">
      <c r="A88" s="183"/>
      <c r="B88" s="111"/>
      <c r="C88" s="114"/>
      <c r="D88" s="102"/>
      <c r="E88" s="102"/>
      <c r="F88" s="102"/>
      <c r="G88" s="102"/>
      <c r="H88" s="102"/>
      <c r="I88" s="102"/>
      <c r="J88" s="102"/>
      <c r="K88" s="103"/>
      <c r="L88" s="102"/>
      <c r="M88" s="102"/>
      <c r="N88" s="103"/>
      <c r="O88" s="102"/>
      <c r="P88" s="104"/>
      <c r="Q88" s="102"/>
      <c r="R88" s="104"/>
      <c r="S88" s="102"/>
      <c r="T88" s="104"/>
      <c r="U88" s="102"/>
      <c r="V88" s="103"/>
      <c r="W88" s="102"/>
      <c r="X88" s="103"/>
      <c r="Y88" s="102"/>
      <c r="Z88" s="105"/>
      <c r="AA88" s="105"/>
      <c r="AB88" s="105"/>
      <c r="AC88" s="105"/>
      <c r="AD88" s="105"/>
    </row>
    <row r="89" spans="1:30" s="106" customFormat="1" x14ac:dyDescent="0.25">
      <c r="A89" s="183"/>
      <c r="B89" s="111"/>
      <c r="C89" s="114"/>
      <c r="D89" s="102"/>
      <c r="E89" s="102"/>
      <c r="F89" s="102"/>
      <c r="G89" s="102"/>
      <c r="H89" s="102"/>
      <c r="I89" s="102"/>
      <c r="J89" s="102"/>
      <c r="K89" s="103"/>
      <c r="L89" s="102"/>
      <c r="M89" s="102"/>
      <c r="N89" s="103"/>
      <c r="O89" s="102"/>
      <c r="P89" s="104"/>
      <c r="Q89" s="102"/>
      <c r="R89" s="104"/>
      <c r="S89" s="102"/>
      <c r="T89" s="104"/>
      <c r="U89" s="102"/>
      <c r="V89" s="103"/>
      <c r="W89" s="102"/>
      <c r="X89" s="103"/>
      <c r="Y89" s="102"/>
      <c r="Z89" s="105"/>
      <c r="AA89" s="105"/>
      <c r="AB89" s="105"/>
      <c r="AC89" s="105"/>
      <c r="AD89" s="105"/>
    </row>
    <row r="90" spans="1:30" s="106" customFormat="1" x14ac:dyDescent="0.25">
      <c r="A90" s="183"/>
      <c r="B90" s="111"/>
      <c r="C90" s="114"/>
      <c r="D90" s="102"/>
      <c r="E90" s="102"/>
      <c r="F90" s="102"/>
      <c r="G90" s="102"/>
      <c r="H90" s="102"/>
      <c r="I90" s="102"/>
      <c r="J90" s="102"/>
      <c r="K90" s="103"/>
      <c r="L90" s="102"/>
      <c r="M90" s="102"/>
      <c r="N90" s="103"/>
      <c r="O90" s="102"/>
      <c r="P90" s="104"/>
      <c r="Q90" s="102"/>
      <c r="R90" s="104"/>
      <c r="S90" s="102"/>
      <c r="T90" s="104"/>
      <c r="U90" s="102"/>
      <c r="V90" s="103"/>
      <c r="W90" s="102"/>
      <c r="X90" s="103"/>
      <c r="Y90" s="102"/>
      <c r="Z90" s="105"/>
      <c r="AA90" s="105"/>
      <c r="AB90" s="105"/>
      <c r="AC90" s="105"/>
      <c r="AD90" s="105"/>
    </row>
    <row r="91" spans="1:30" s="106" customFormat="1" x14ac:dyDescent="0.25">
      <c r="A91" s="183"/>
      <c r="B91" s="111"/>
      <c r="C91" s="114"/>
      <c r="D91" s="102"/>
      <c r="E91" s="102"/>
      <c r="F91" s="102"/>
      <c r="G91" s="102"/>
      <c r="H91" s="102"/>
      <c r="I91" s="102"/>
      <c r="J91" s="102"/>
      <c r="K91" s="103"/>
      <c r="L91" s="102"/>
      <c r="M91" s="102"/>
      <c r="N91" s="103"/>
      <c r="O91" s="102"/>
      <c r="P91" s="104"/>
      <c r="Q91" s="102"/>
      <c r="R91" s="104"/>
      <c r="S91" s="102"/>
      <c r="T91" s="104"/>
      <c r="U91" s="102"/>
      <c r="V91" s="103"/>
      <c r="W91" s="102"/>
      <c r="X91" s="103"/>
      <c r="Y91" s="102"/>
      <c r="Z91" s="105"/>
      <c r="AA91" s="105"/>
      <c r="AB91" s="105"/>
      <c r="AC91" s="105"/>
      <c r="AD91" s="105"/>
    </row>
    <row r="92" spans="1:30" s="106" customFormat="1" x14ac:dyDescent="0.25">
      <c r="A92" s="183"/>
      <c r="B92" s="111"/>
      <c r="C92" s="114"/>
      <c r="D92" s="102"/>
      <c r="E92" s="102"/>
      <c r="F92" s="102"/>
      <c r="G92" s="102"/>
      <c r="H92" s="102"/>
      <c r="I92" s="102"/>
      <c r="J92" s="102"/>
      <c r="K92" s="103"/>
      <c r="L92" s="102"/>
      <c r="M92" s="102"/>
      <c r="N92" s="103"/>
      <c r="O92" s="102"/>
      <c r="P92" s="104"/>
      <c r="Q92" s="102"/>
      <c r="R92" s="104"/>
      <c r="S92" s="102"/>
      <c r="T92" s="104"/>
      <c r="U92" s="102"/>
      <c r="V92" s="103"/>
      <c r="W92" s="102"/>
      <c r="X92" s="103"/>
      <c r="Y92" s="102"/>
      <c r="Z92" s="105"/>
      <c r="AA92" s="105"/>
      <c r="AB92" s="105"/>
      <c r="AC92" s="105"/>
      <c r="AD92" s="105"/>
    </row>
    <row r="93" spans="1:30" s="106" customFormat="1" x14ac:dyDescent="0.25">
      <c r="A93" s="183"/>
      <c r="B93" s="111"/>
      <c r="C93" s="114"/>
      <c r="D93" s="102"/>
      <c r="E93" s="102"/>
      <c r="F93" s="102"/>
      <c r="G93" s="102"/>
      <c r="H93" s="102"/>
      <c r="I93" s="102"/>
      <c r="J93" s="102"/>
      <c r="K93" s="103"/>
      <c r="L93" s="102"/>
      <c r="M93" s="102"/>
      <c r="N93" s="103"/>
      <c r="O93" s="102"/>
      <c r="P93" s="104"/>
      <c r="Q93" s="102"/>
      <c r="R93" s="104"/>
      <c r="S93" s="102"/>
      <c r="T93" s="104"/>
      <c r="U93" s="102"/>
      <c r="V93" s="103"/>
      <c r="W93" s="102"/>
      <c r="X93" s="103"/>
      <c r="Y93" s="102"/>
      <c r="Z93" s="105"/>
      <c r="AA93" s="105"/>
      <c r="AB93" s="105"/>
      <c r="AC93" s="105"/>
      <c r="AD93" s="105"/>
    </row>
    <row r="94" spans="1:30" s="106" customFormat="1" x14ac:dyDescent="0.25">
      <c r="A94" s="183"/>
      <c r="B94" s="111"/>
      <c r="C94" s="114"/>
      <c r="D94" s="102"/>
      <c r="E94" s="102"/>
      <c r="F94" s="102"/>
      <c r="G94" s="102"/>
      <c r="H94" s="102"/>
      <c r="I94" s="102"/>
      <c r="J94" s="102"/>
      <c r="K94" s="103"/>
      <c r="L94" s="102"/>
      <c r="M94" s="102"/>
      <c r="N94" s="103"/>
      <c r="O94" s="102"/>
      <c r="P94" s="104"/>
      <c r="Q94" s="102"/>
      <c r="R94" s="104"/>
      <c r="S94" s="102"/>
      <c r="T94" s="104"/>
      <c r="U94" s="102"/>
      <c r="V94" s="103"/>
      <c r="W94" s="102"/>
      <c r="X94" s="103"/>
      <c r="Y94" s="102"/>
      <c r="Z94" s="105"/>
      <c r="AA94" s="105"/>
      <c r="AB94" s="105"/>
      <c r="AC94" s="105"/>
      <c r="AD94" s="105"/>
    </row>
    <row r="95" spans="1:30" s="106" customFormat="1" x14ac:dyDescent="0.25">
      <c r="A95" s="183"/>
      <c r="B95" s="111"/>
      <c r="C95" s="114"/>
      <c r="D95" s="102"/>
      <c r="E95" s="102"/>
      <c r="F95" s="102"/>
      <c r="G95" s="102"/>
      <c r="H95" s="102"/>
      <c r="I95" s="102"/>
      <c r="J95" s="102"/>
      <c r="K95" s="103"/>
      <c r="L95" s="102"/>
      <c r="M95" s="102"/>
      <c r="N95" s="103"/>
      <c r="O95" s="102"/>
      <c r="P95" s="104"/>
      <c r="Q95" s="102"/>
      <c r="R95" s="104"/>
      <c r="S95" s="102"/>
      <c r="T95" s="104"/>
      <c r="U95" s="102"/>
      <c r="V95" s="103"/>
      <c r="W95" s="102"/>
      <c r="X95" s="103"/>
      <c r="Y95" s="102"/>
      <c r="Z95" s="105"/>
      <c r="AA95" s="105"/>
      <c r="AB95" s="105"/>
      <c r="AC95" s="105"/>
      <c r="AD95" s="105"/>
    </row>
    <row r="96" spans="1:30" s="106" customFormat="1" x14ac:dyDescent="0.25">
      <c r="A96" s="183"/>
      <c r="B96" s="111"/>
      <c r="C96" s="114"/>
      <c r="D96" s="102"/>
      <c r="E96" s="102"/>
      <c r="F96" s="102"/>
      <c r="G96" s="102"/>
      <c r="H96" s="102"/>
      <c r="I96" s="102"/>
      <c r="J96" s="102"/>
      <c r="K96" s="103"/>
      <c r="L96" s="102"/>
      <c r="M96" s="102"/>
      <c r="N96" s="103"/>
      <c r="O96" s="102"/>
      <c r="P96" s="104"/>
      <c r="Q96" s="102"/>
      <c r="R96" s="104"/>
      <c r="S96" s="102"/>
      <c r="T96" s="104"/>
      <c r="U96" s="102"/>
      <c r="V96" s="103"/>
      <c r="W96" s="102"/>
      <c r="X96" s="103"/>
      <c r="Y96" s="102"/>
      <c r="Z96" s="105"/>
      <c r="AA96" s="105"/>
      <c r="AB96" s="105"/>
      <c r="AC96" s="105"/>
      <c r="AD96" s="105"/>
    </row>
    <row r="97" spans="1:30" s="106" customFormat="1" x14ac:dyDescent="0.25">
      <c r="A97" s="183"/>
      <c r="B97" s="111"/>
      <c r="C97" s="114"/>
      <c r="D97" s="102"/>
      <c r="E97" s="102"/>
      <c r="F97" s="102"/>
      <c r="G97" s="102"/>
      <c r="H97" s="102"/>
      <c r="I97" s="102"/>
      <c r="J97" s="102"/>
      <c r="K97" s="103"/>
      <c r="L97" s="102"/>
      <c r="M97" s="102"/>
      <c r="N97" s="103"/>
      <c r="O97" s="102"/>
      <c r="P97" s="104"/>
      <c r="Q97" s="102"/>
      <c r="R97" s="104"/>
      <c r="S97" s="102"/>
      <c r="T97" s="104"/>
      <c r="U97" s="102"/>
      <c r="V97" s="103"/>
      <c r="W97" s="102"/>
      <c r="X97" s="103"/>
      <c r="Y97" s="102"/>
      <c r="Z97" s="105"/>
      <c r="AA97" s="105"/>
      <c r="AB97" s="105"/>
      <c r="AC97" s="105"/>
      <c r="AD97" s="105"/>
    </row>
    <row r="98" spans="1:30" s="106" customFormat="1" x14ac:dyDescent="0.25">
      <c r="A98" s="183"/>
      <c r="B98" s="111"/>
      <c r="C98" s="114"/>
      <c r="D98" s="102"/>
      <c r="E98" s="102"/>
      <c r="F98" s="102"/>
      <c r="G98" s="102"/>
      <c r="H98" s="102"/>
      <c r="I98" s="102"/>
      <c r="J98" s="102"/>
      <c r="K98" s="103"/>
      <c r="L98" s="102"/>
      <c r="M98" s="102"/>
      <c r="N98" s="103"/>
      <c r="O98" s="102"/>
      <c r="P98" s="104"/>
      <c r="Q98" s="102"/>
      <c r="R98" s="104"/>
      <c r="S98" s="102"/>
      <c r="T98" s="104"/>
      <c r="U98" s="102"/>
      <c r="V98" s="103"/>
      <c r="W98" s="102"/>
      <c r="X98" s="103"/>
      <c r="Y98" s="102"/>
      <c r="Z98" s="105"/>
      <c r="AA98" s="105"/>
      <c r="AB98" s="105"/>
      <c r="AC98" s="105"/>
      <c r="AD98" s="105"/>
    </row>
    <row r="99" spans="1:30" s="106" customFormat="1" x14ac:dyDescent="0.25">
      <c r="A99" s="183"/>
      <c r="B99" s="111"/>
      <c r="C99" s="114"/>
      <c r="D99" s="102"/>
      <c r="E99" s="102"/>
      <c r="F99" s="102"/>
      <c r="G99" s="102"/>
      <c r="H99" s="102"/>
      <c r="I99" s="102"/>
      <c r="J99" s="102"/>
      <c r="K99" s="103"/>
      <c r="L99" s="102"/>
      <c r="M99" s="102"/>
      <c r="N99" s="103"/>
      <c r="O99" s="102"/>
      <c r="P99" s="104"/>
      <c r="Q99" s="102"/>
      <c r="R99" s="104"/>
      <c r="S99" s="102"/>
      <c r="T99" s="104"/>
      <c r="U99" s="102"/>
      <c r="V99" s="103"/>
      <c r="W99" s="102"/>
      <c r="X99" s="103"/>
      <c r="Y99" s="102"/>
      <c r="Z99" s="105"/>
      <c r="AA99" s="105"/>
      <c r="AB99" s="105"/>
      <c r="AC99" s="105"/>
      <c r="AD99" s="105"/>
    </row>
    <row r="100" spans="1:30" s="106" customFormat="1" x14ac:dyDescent="0.25">
      <c r="A100" s="183"/>
      <c r="B100" s="111"/>
      <c r="C100" s="114"/>
      <c r="D100" s="102"/>
      <c r="E100" s="102"/>
      <c r="F100" s="102"/>
      <c r="G100" s="102"/>
      <c r="H100" s="102"/>
      <c r="I100" s="102"/>
      <c r="J100" s="102"/>
      <c r="K100" s="103"/>
      <c r="L100" s="102"/>
      <c r="M100" s="102"/>
      <c r="N100" s="103"/>
      <c r="O100" s="102"/>
      <c r="P100" s="104"/>
      <c r="Q100" s="102"/>
      <c r="R100" s="104"/>
      <c r="S100" s="102"/>
      <c r="T100" s="104"/>
      <c r="U100" s="102"/>
      <c r="V100" s="103"/>
      <c r="W100" s="102"/>
      <c r="X100" s="103"/>
      <c r="Y100" s="102"/>
      <c r="Z100" s="105"/>
      <c r="AA100" s="105"/>
      <c r="AB100" s="105"/>
      <c r="AC100" s="105"/>
      <c r="AD100" s="105"/>
    </row>
    <row r="101" spans="1:30" s="106" customFormat="1" x14ac:dyDescent="0.25">
      <c r="A101" s="183"/>
      <c r="B101" s="111"/>
      <c r="C101" s="114"/>
      <c r="D101" s="102"/>
      <c r="E101" s="102"/>
      <c r="F101" s="102"/>
      <c r="G101" s="102"/>
      <c r="H101" s="102"/>
      <c r="I101" s="102"/>
      <c r="J101" s="102"/>
      <c r="K101" s="103"/>
      <c r="L101" s="102"/>
      <c r="M101" s="102"/>
      <c r="N101" s="103"/>
      <c r="O101" s="102"/>
      <c r="P101" s="104"/>
      <c r="Q101" s="102"/>
      <c r="R101" s="104"/>
      <c r="S101" s="102"/>
      <c r="T101" s="104"/>
      <c r="U101" s="102"/>
      <c r="V101" s="103"/>
      <c r="W101" s="102"/>
      <c r="X101" s="103"/>
      <c r="Y101" s="102"/>
      <c r="Z101" s="105"/>
      <c r="AA101" s="105"/>
      <c r="AB101" s="105"/>
      <c r="AC101" s="105"/>
      <c r="AD101" s="105"/>
    </row>
    <row r="102" spans="1:30" s="106" customFormat="1" x14ac:dyDescent="0.25">
      <c r="A102" s="183"/>
      <c r="B102" s="111"/>
      <c r="C102" s="114"/>
      <c r="D102" s="102"/>
      <c r="E102" s="102"/>
      <c r="F102" s="102"/>
      <c r="G102" s="102"/>
      <c r="H102" s="102"/>
      <c r="I102" s="102"/>
      <c r="J102" s="102"/>
      <c r="K102" s="103"/>
      <c r="L102" s="102"/>
      <c r="M102" s="102"/>
      <c r="N102" s="103"/>
      <c r="O102" s="102"/>
      <c r="P102" s="104"/>
      <c r="Q102" s="102"/>
      <c r="R102" s="104"/>
      <c r="S102" s="102"/>
      <c r="T102" s="104"/>
      <c r="U102" s="102"/>
      <c r="V102" s="103"/>
      <c r="W102" s="102"/>
      <c r="X102" s="103"/>
      <c r="Y102" s="102"/>
      <c r="Z102" s="105"/>
      <c r="AA102" s="105"/>
      <c r="AB102" s="105"/>
      <c r="AC102" s="105"/>
      <c r="AD102" s="105"/>
    </row>
    <row r="103" spans="1:30" s="106" customFormat="1" x14ac:dyDescent="0.25">
      <c r="A103" s="183"/>
      <c r="B103" s="111"/>
      <c r="C103" s="114"/>
      <c r="D103" s="102"/>
      <c r="E103" s="102"/>
      <c r="F103" s="102"/>
      <c r="G103" s="102"/>
      <c r="H103" s="102"/>
      <c r="I103" s="102"/>
      <c r="J103" s="102"/>
      <c r="K103" s="103"/>
      <c r="L103" s="102"/>
      <c r="M103" s="102"/>
      <c r="N103" s="103"/>
      <c r="O103" s="102"/>
      <c r="P103" s="104"/>
      <c r="Q103" s="102"/>
      <c r="R103" s="104"/>
      <c r="S103" s="102"/>
      <c r="T103" s="104"/>
      <c r="U103" s="102"/>
      <c r="V103" s="103"/>
      <c r="W103" s="102"/>
      <c r="X103" s="103"/>
      <c r="Y103" s="102"/>
      <c r="Z103" s="105"/>
      <c r="AA103" s="105"/>
      <c r="AB103" s="105"/>
      <c r="AC103" s="105"/>
      <c r="AD103" s="105"/>
    </row>
    <row r="104" spans="1:30" s="106" customFormat="1" x14ac:dyDescent="0.25">
      <c r="A104" s="183"/>
      <c r="B104" s="111"/>
      <c r="C104" s="114"/>
      <c r="D104" s="102"/>
      <c r="E104" s="102"/>
      <c r="F104" s="102"/>
      <c r="G104" s="102"/>
      <c r="H104" s="102"/>
      <c r="I104" s="102"/>
      <c r="J104" s="102"/>
      <c r="K104" s="103"/>
      <c r="L104" s="102"/>
      <c r="M104" s="102"/>
      <c r="N104" s="103"/>
      <c r="O104" s="102"/>
      <c r="P104" s="104"/>
      <c r="Q104" s="102"/>
      <c r="R104" s="104"/>
      <c r="S104" s="102"/>
      <c r="T104" s="104"/>
      <c r="U104" s="102"/>
      <c r="V104" s="103"/>
      <c r="W104" s="102"/>
      <c r="X104" s="103"/>
      <c r="Y104" s="102"/>
      <c r="Z104" s="105"/>
      <c r="AA104" s="105"/>
      <c r="AB104" s="105"/>
      <c r="AC104" s="105"/>
      <c r="AD104" s="105"/>
    </row>
    <row r="105" spans="1:30" s="106" customFormat="1" x14ac:dyDescent="0.25">
      <c r="A105" s="183"/>
      <c r="B105" s="111"/>
      <c r="C105" s="114"/>
      <c r="D105" s="102"/>
      <c r="E105" s="102"/>
      <c r="F105" s="102"/>
      <c r="G105" s="102"/>
      <c r="H105" s="102"/>
      <c r="I105" s="102"/>
      <c r="J105" s="102"/>
      <c r="K105" s="103"/>
      <c r="L105" s="102"/>
      <c r="M105" s="102"/>
      <c r="N105" s="103"/>
      <c r="O105" s="102"/>
      <c r="P105" s="104"/>
      <c r="Q105" s="102"/>
      <c r="R105" s="104"/>
      <c r="S105" s="102"/>
      <c r="T105" s="104"/>
      <c r="U105" s="102"/>
      <c r="V105" s="103"/>
      <c r="W105" s="102"/>
      <c r="X105" s="103"/>
      <c r="Y105" s="102"/>
      <c r="Z105" s="105"/>
      <c r="AA105" s="105"/>
      <c r="AB105" s="105"/>
      <c r="AC105" s="105"/>
      <c r="AD105" s="105"/>
    </row>
    <row r="106" spans="1:30" s="106" customFormat="1" x14ac:dyDescent="0.25">
      <c r="A106" s="183"/>
      <c r="B106" s="111"/>
      <c r="C106" s="114"/>
      <c r="D106" s="102"/>
      <c r="E106" s="102"/>
      <c r="F106" s="102"/>
      <c r="G106" s="102"/>
      <c r="H106" s="102"/>
      <c r="I106" s="102"/>
      <c r="J106" s="102"/>
      <c r="K106" s="103"/>
      <c r="L106" s="102"/>
      <c r="M106" s="102"/>
      <c r="N106" s="103"/>
      <c r="O106" s="102"/>
      <c r="P106" s="104"/>
      <c r="Q106" s="102"/>
      <c r="R106" s="104"/>
      <c r="S106" s="102"/>
      <c r="T106" s="104"/>
      <c r="U106" s="102"/>
      <c r="V106" s="103"/>
      <c r="W106" s="102"/>
      <c r="X106" s="103"/>
      <c r="Y106" s="102"/>
      <c r="Z106" s="105"/>
      <c r="AA106" s="105"/>
      <c r="AB106" s="105"/>
      <c r="AC106" s="105"/>
      <c r="AD106" s="105"/>
    </row>
    <row r="107" spans="1:30" s="106" customFormat="1" x14ac:dyDescent="0.25">
      <c r="A107" s="183"/>
      <c r="B107" s="111"/>
      <c r="C107" s="114"/>
      <c r="D107" s="102"/>
      <c r="E107" s="102"/>
      <c r="F107" s="102"/>
      <c r="G107" s="102"/>
      <c r="H107" s="102"/>
      <c r="I107" s="102"/>
      <c r="J107" s="102"/>
      <c r="K107" s="103"/>
      <c r="L107" s="102"/>
      <c r="M107" s="102"/>
      <c r="N107" s="103"/>
      <c r="O107" s="102"/>
      <c r="P107" s="104"/>
      <c r="Q107" s="102"/>
      <c r="R107" s="104"/>
      <c r="S107" s="102"/>
      <c r="T107" s="104"/>
      <c r="U107" s="102"/>
      <c r="V107" s="103"/>
      <c r="W107" s="102"/>
      <c r="X107" s="103"/>
      <c r="Y107" s="102"/>
      <c r="Z107" s="105"/>
      <c r="AA107" s="105"/>
      <c r="AB107" s="105"/>
      <c r="AC107" s="105"/>
      <c r="AD107" s="105"/>
    </row>
    <row r="108" spans="1:30" s="106" customFormat="1" x14ac:dyDescent="0.25">
      <c r="A108" s="183"/>
      <c r="B108" s="111"/>
      <c r="C108" s="114"/>
      <c r="D108" s="102"/>
      <c r="E108" s="102"/>
      <c r="F108" s="102"/>
      <c r="G108" s="102"/>
      <c r="H108" s="102"/>
      <c r="I108" s="102"/>
      <c r="J108" s="102"/>
      <c r="K108" s="103"/>
      <c r="L108" s="102"/>
      <c r="M108" s="102"/>
      <c r="N108" s="103"/>
      <c r="O108" s="102"/>
      <c r="P108" s="104"/>
      <c r="Q108" s="102"/>
      <c r="R108" s="104"/>
      <c r="S108" s="102"/>
      <c r="T108" s="104"/>
      <c r="U108" s="102"/>
      <c r="V108" s="103"/>
      <c r="W108" s="102"/>
      <c r="X108" s="103"/>
      <c r="Y108" s="102"/>
      <c r="Z108" s="105"/>
      <c r="AA108" s="105"/>
      <c r="AB108" s="105"/>
      <c r="AC108" s="105"/>
      <c r="AD108" s="105"/>
    </row>
    <row r="109" spans="1:30" s="106" customFormat="1" x14ac:dyDescent="0.25">
      <c r="A109" s="183"/>
      <c r="B109" s="111"/>
      <c r="C109" s="114"/>
      <c r="D109" s="102"/>
      <c r="E109" s="102"/>
      <c r="F109" s="102"/>
      <c r="G109" s="102"/>
      <c r="H109" s="102"/>
      <c r="I109" s="102"/>
      <c r="J109" s="102"/>
      <c r="K109" s="103"/>
      <c r="L109" s="102"/>
      <c r="M109" s="102"/>
      <c r="N109" s="103"/>
      <c r="O109" s="102"/>
      <c r="P109" s="104"/>
      <c r="Q109" s="102"/>
      <c r="R109" s="104"/>
      <c r="S109" s="102"/>
      <c r="T109" s="104"/>
      <c r="U109" s="102"/>
      <c r="V109" s="103"/>
      <c r="W109" s="102"/>
      <c r="X109" s="103"/>
      <c r="Y109" s="102"/>
      <c r="Z109" s="105"/>
      <c r="AA109" s="105"/>
      <c r="AB109" s="105"/>
      <c r="AC109" s="105"/>
      <c r="AD109" s="105"/>
    </row>
    <row r="110" spans="1:30" s="106" customFormat="1" x14ac:dyDescent="0.25">
      <c r="A110" s="183"/>
      <c r="B110" s="111"/>
      <c r="C110" s="114"/>
      <c r="D110" s="102"/>
      <c r="E110" s="102"/>
      <c r="F110" s="102"/>
      <c r="G110" s="102"/>
      <c r="H110" s="102"/>
      <c r="I110" s="102"/>
      <c r="J110" s="102"/>
      <c r="K110" s="103"/>
      <c r="L110" s="102"/>
      <c r="M110" s="102"/>
      <c r="N110" s="103"/>
      <c r="O110" s="102"/>
      <c r="P110" s="104"/>
      <c r="Q110" s="102"/>
      <c r="R110" s="104"/>
      <c r="S110" s="102"/>
      <c r="T110" s="104"/>
      <c r="U110" s="102"/>
      <c r="V110" s="103"/>
      <c r="W110" s="102"/>
      <c r="X110" s="103"/>
      <c r="Y110" s="102"/>
      <c r="Z110" s="105"/>
      <c r="AA110" s="105"/>
      <c r="AB110" s="105"/>
      <c r="AC110" s="105"/>
      <c r="AD110" s="105"/>
    </row>
    <row r="111" spans="1:30" s="106" customFormat="1" x14ac:dyDescent="0.25">
      <c r="A111" s="183"/>
      <c r="B111" s="111"/>
      <c r="C111" s="114"/>
      <c r="D111" s="102"/>
      <c r="E111" s="102"/>
      <c r="F111" s="102"/>
      <c r="G111" s="102"/>
      <c r="H111" s="102"/>
      <c r="I111" s="102"/>
      <c r="J111" s="102"/>
      <c r="K111" s="103"/>
      <c r="L111" s="102"/>
      <c r="M111" s="102"/>
      <c r="N111" s="103"/>
      <c r="O111" s="102"/>
      <c r="P111" s="104"/>
      <c r="Q111" s="102"/>
      <c r="R111" s="104"/>
      <c r="S111" s="102"/>
      <c r="T111" s="104"/>
      <c r="U111" s="102"/>
      <c r="V111" s="103"/>
      <c r="W111" s="102"/>
      <c r="X111" s="103"/>
      <c r="Y111" s="102"/>
      <c r="Z111" s="105"/>
      <c r="AA111" s="105"/>
      <c r="AB111" s="105"/>
      <c r="AC111" s="105"/>
      <c r="AD111" s="105"/>
    </row>
    <row r="112" spans="1:30" s="106" customFormat="1" x14ac:dyDescent="0.25">
      <c r="A112" s="183"/>
      <c r="B112" s="111"/>
      <c r="C112" s="114"/>
      <c r="D112" s="102"/>
      <c r="E112" s="102"/>
      <c r="F112" s="102"/>
      <c r="G112" s="102"/>
      <c r="H112" s="102"/>
      <c r="I112" s="102"/>
      <c r="J112" s="102"/>
      <c r="K112" s="103"/>
      <c r="L112" s="102"/>
      <c r="M112" s="102"/>
      <c r="N112" s="103"/>
      <c r="O112" s="102"/>
      <c r="P112" s="104"/>
      <c r="Q112" s="102"/>
      <c r="R112" s="104"/>
      <c r="S112" s="102"/>
      <c r="T112" s="104"/>
      <c r="U112" s="102"/>
      <c r="V112" s="103"/>
      <c r="W112" s="102"/>
      <c r="X112" s="103"/>
      <c r="Y112" s="102"/>
      <c r="Z112" s="105"/>
      <c r="AA112" s="105"/>
      <c r="AB112" s="105"/>
      <c r="AC112" s="105"/>
      <c r="AD112" s="105"/>
    </row>
    <row r="113" spans="1:1" x14ac:dyDescent="0.25">
      <c r="A113" s="183"/>
    </row>
    <row r="114" spans="1:1" x14ac:dyDescent="0.25">
      <c r="A114" s="183"/>
    </row>
    <row r="115" spans="1:1" x14ac:dyDescent="0.25">
      <c r="A115" s="183"/>
    </row>
    <row r="116" spans="1:1" x14ac:dyDescent="0.25">
      <c r="A116" s="183"/>
    </row>
    <row r="117" spans="1:1" x14ac:dyDescent="0.25">
      <c r="A117" s="183"/>
    </row>
    <row r="118" spans="1:1" x14ac:dyDescent="0.25">
      <c r="A118" s="183"/>
    </row>
    <row r="119" spans="1:1" x14ac:dyDescent="0.25">
      <c r="A119" s="183"/>
    </row>
    <row r="120" spans="1:1" x14ac:dyDescent="0.25">
      <c r="A120" s="183"/>
    </row>
    <row r="121" spans="1:1" x14ac:dyDescent="0.25">
      <c r="A121" s="183"/>
    </row>
    <row r="122" spans="1:1" x14ac:dyDescent="0.25">
      <c r="A122" s="183"/>
    </row>
    <row r="123" spans="1:1" x14ac:dyDescent="0.25">
      <c r="A123" s="183"/>
    </row>
    <row r="124" spans="1:1" x14ac:dyDescent="0.25">
      <c r="A124" s="183"/>
    </row>
    <row r="125" spans="1:1" x14ac:dyDescent="0.25">
      <c r="A125" s="183"/>
    </row>
    <row r="126" spans="1:1" x14ac:dyDescent="0.25">
      <c r="A126" s="183"/>
    </row>
    <row r="127" spans="1:1" x14ac:dyDescent="0.25">
      <c r="A127" s="183"/>
    </row>
    <row r="128" spans="1:1" x14ac:dyDescent="0.25">
      <c r="A128" s="183"/>
    </row>
    <row r="129" spans="1:1" x14ac:dyDescent="0.25">
      <c r="A129" s="183"/>
    </row>
    <row r="130" spans="1:1" x14ac:dyDescent="0.25">
      <c r="A130" s="183"/>
    </row>
    <row r="131" spans="1:1" x14ac:dyDescent="0.25">
      <c r="A131" s="183"/>
    </row>
    <row r="132" spans="1:1" x14ac:dyDescent="0.25">
      <c r="A132" s="183"/>
    </row>
    <row r="133" spans="1:1" x14ac:dyDescent="0.25">
      <c r="A133" s="183"/>
    </row>
    <row r="134" spans="1:1" x14ac:dyDescent="0.25">
      <c r="A134" s="183"/>
    </row>
    <row r="135" spans="1:1" x14ac:dyDescent="0.25">
      <c r="A135" s="183"/>
    </row>
    <row r="136" spans="1:1" x14ac:dyDescent="0.25">
      <c r="A136" s="183"/>
    </row>
    <row r="137" spans="1:1" x14ac:dyDescent="0.25">
      <c r="A137" s="183"/>
    </row>
    <row r="138" spans="1:1" x14ac:dyDescent="0.25">
      <c r="A138" s="183"/>
    </row>
    <row r="139" spans="1:1" x14ac:dyDescent="0.25">
      <c r="A139" s="183"/>
    </row>
    <row r="140" spans="1:1" x14ac:dyDescent="0.25">
      <c r="A140" s="183"/>
    </row>
    <row r="141" spans="1:1" x14ac:dyDescent="0.25">
      <c r="A141" s="183"/>
    </row>
    <row r="142" spans="1:1" x14ac:dyDescent="0.25">
      <c r="A142" s="183"/>
    </row>
    <row r="143" spans="1:1" x14ac:dyDescent="0.25">
      <c r="A143" s="183"/>
    </row>
    <row r="144" spans="1:1" x14ac:dyDescent="0.25">
      <c r="A144" s="183"/>
    </row>
    <row r="145" spans="1:1" x14ac:dyDescent="0.25">
      <c r="A145" s="183"/>
    </row>
    <row r="146" spans="1:1" x14ac:dyDescent="0.25">
      <c r="A146" s="183"/>
    </row>
    <row r="147" spans="1:1" x14ac:dyDescent="0.25">
      <c r="A147" s="183"/>
    </row>
    <row r="148" spans="1:1" x14ac:dyDescent="0.25">
      <c r="A148" s="183"/>
    </row>
    <row r="149" spans="1:1" x14ac:dyDescent="0.25">
      <c r="A149" s="183"/>
    </row>
    <row r="150" spans="1:1" x14ac:dyDescent="0.25">
      <c r="A150" s="183"/>
    </row>
    <row r="151" spans="1:1" x14ac:dyDescent="0.25">
      <c r="A151" s="183"/>
    </row>
    <row r="152" spans="1:1" x14ac:dyDescent="0.25">
      <c r="A152" s="183"/>
    </row>
    <row r="153" spans="1:1" x14ac:dyDescent="0.25">
      <c r="A153" s="183"/>
    </row>
    <row r="154" spans="1:1" x14ac:dyDescent="0.25">
      <c r="A154" s="183"/>
    </row>
    <row r="155" spans="1:1" x14ac:dyDescent="0.25">
      <c r="A155" s="183"/>
    </row>
    <row r="156" spans="1:1" x14ac:dyDescent="0.25">
      <c r="A156" s="183"/>
    </row>
    <row r="157" spans="1:1" x14ac:dyDescent="0.25">
      <c r="A157" s="183"/>
    </row>
    <row r="158" spans="1:1" x14ac:dyDescent="0.25">
      <c r="A158" s="183"/>
    </row>
    <row r="159" spans="1:1" x14ac:dyDescent="0.25">
      <c r="A159" s="183"/>
    </row>
    <row r="160" spans="1:1" x14ac:dyDescent="0.25">
      <c r="A160" s="183"/>
    </row>
    <row r="161" spans="1:1" x14ac:dyDescent="0.25">
      <c r="A161" s="183"/>
    </row>
    <row r="162" spans="1:1" x14ac:dyDescent="0.25">
      <c r="A162" s="183"/>
    </row>
    <row r="163" spans="1:1" x14ac:dyDescent="0.25">
      <c r="A163" s="183"/>
    </row>
    <row r="164" spans="1:1" x14ac:dyDescent="0.25">
      <c r="A164" s="183"/>
    </row>
    <row r="165" spans="1:1" x14ac:dyDescent="0.25">
      <c r="A165" s="183"/>
    </row>
    <row r="166" spans="1:1" x14ac:dyDescent="0.25">
      <c r="A166" s="183"/>
    </row>
    <row r="167" spans="1:1" x14ac:dyDescent="0.25">
      <c r="A167" s="183"/>
    </row>
    <row r="168" spans="1:1" x14ac:dyDescent="0.25">
      <c r="A168" s="183"/>
    </row>
    <row r="169" spans="1:1" x14ac:dyDescent="0.25">
      <c r="A169" s="183"/>
    </row>
    <row r="170" spans="1:1" x14ac:dyDescent="0.25">
      <c r="A170" s="183"/>
    </row>
    <row r="171" spans="1:1" x14ac:dyDescent="0.25">
      <c r="A171" s="183"/>
    </row>
    <row r="172" spans="1:1" x14ac:dyDescent="0.25">
      <c r="A172" s="183"/>
    </row>
    <row r="173" spans="1:1" x14ac:dyDescent="0.25">
      <c r="A173" s="183"/>
    </row>
    <row r="174" spans="1:1" x14ac:dyDescent="0.25">
      <c r="A174" s="183"/>
    </row>
    <row r="175" spans="1:1" x14ac:dyDescent="0.25">
      <c r="A175" s="183"/>
    </row>
    <row r="176" spans="1:1" x14ac:dyDescent="0.25">
      <c r="A176" s="183"/>
    </row>
    <row r="177" spans="1:1" x14ac:dyDescent="0.25">
      <c r="A177" s="183"/>
    </row>
    <row r="178" spans="1:1" x14ac:dyDescent="0.25">
      <c r="A178" s="183"/>
    </row>
    <row r="179" spans="1:1" x14ac:dyDescent="0.25">
      <c r="A179" s="183"/>
    </row>
    <row r="180" spans="1:1" x14ac:dyDescent="0.25">
      <c r="A180" s="183"/>
    </row>
    <row r="181" spans="1:1" x14ac:dyDescent="0.25">
      <c r="A181" s="183"/>
    </row>
    <row r="182" spans="1:1" x14ac:dyDescent="0.25">
      <c r="A182" s="183"/>
    </row>
    <row r="183" spans="1:1" x14ac:dyDescent="0.25">
      <c r="A183" s="183"/>
    </row>
    <row r="184" spans="1:1" x14ac:dyDescent="0.25">
      <c r="A184" s="183"/>
    </row>
    <row r="185" spans="1:1" x14ac:dyDescent="0.25">
      <c r="A185" s="183"/>
    </row>
    <row r="186" spans="1:1" x14ac:dyDescent="0.25">
      <c r="A186" s="183"/>
    </row>
    <row r="187" spans="1:1" x14ac:dyDescent="0.25">
      <c r="A187" s="183"/>
    </row>
    <row r="188" spans="1:1" x14ac:dyDescent="0.25">
      <c r="A188" s="183"/>
    </row>
    <row r="189" spans="1:1" x14ac:dyDescent="0.25">
      <c r="A189" s="183"/>
    </row>
    <row r="190" spans="1:1" x14ac:dyDescent="0.25">
      <c r="A190" s="183"/>
    </row>
    <row r="191" spans="1:1" x14ac:dyDescent="0.25">
      <c r="A191" s="183"/>
    </row>
    <row r="192" spans="1:1" x14ac:dyDescent="0.25">
      <c r="A192" s="183"/>
    </row>
    <row r="193" spans="1:1" x14ac:dyDescent="0.25">
      <c r="A193" s="183"/>
    </row>
    <row r="194" spans="1:1" x14ac:dyDescent="0.25">
      <c r="A194" s="183"/>
    </row>
    <row r="195" spans="1:1" x14ac:dyDescent="0.25">
      <c r="A195" s="183"/>
    </row>
    <row r="196" spans="1:1" x14ac:dyDescent="0.25">
      <c r="A196" s="183"/>
    </row>
    <row r="197" spans="1:1" x14ac:dyDescent="0.25">
      <c r="A197" s="183"/>
    </row>
    <row r="198" spans="1:1" x14ac:dyDescent="0.25">
      <c r="A198" s="183"/>
    </row>
    <row r="199" spans="1:1" x14ac:dyDescent="0.25">
      <c r="A199" s="183"/>
    </row>
    <row r="200" spans="1:1" x14ac:dyDescent="0.25">
      <c r="A200" s="183"/>
    </row>
    <row r="201" spans="1:1" x14ac:dyDescent="0.25">
      <c r="A201" s="183"/>
    </row>
    <row r="202" spans="1:1" x14ac:dyDescent="0.25">
      <c r="A202" s="183"/>
    </row>
    <row r="203" spans="1:1" x14ac:dyDescent="0.25">
      <c r="A203" s="183"/>
    </row>
    <row r="204" spans="1:1" x14ac:dyDescent="0.25">
      <c r="A204" s="183"/>
    </row>
    <row r="205" spans="1:1" x14ac:dyDescent="0.25">
      <c r="A205" s="183"/>
    </row>
    <row r="206" spans="1:1" x14ac:dyDescent="0.25">
      <c r="A206" s="183"/>
    </row>
    <row r="207" spans="1:1" x14ac:dyDescent="0.25">
      <c r="A207" s="183"/>
    </row>
    <row r="208" spans="1:1" x14ac:dyDescent="0.25">
      <c r="A208" s="183"/>
    </row>
    <row r="209" spans="1:1" x14ac:dyDescent="0.25">
      <c r="A209" s="183"/>
    </row>
    <row r="210" spans="1:1" x14ac:dyDescent="0.25">
      <c r="A210" s="183"/>
    </row>
    <row r="211" spans="1:1" x14ac:dyDescent="0.25">
      <c r="A211" s="183"/>
    </row>
    <row r="212" spans="1:1" x14ac:dyDescent="0.25">
      <c r="A212" s="183"/>
    </row>
    <row r="213" spans="1:1" x14ac:dyDescent="0.25">
      <c r="A213" s="183"/>
    </row>
    <row r="214" spans="1:1" x14ac:dyDescent="0.25">
      <c r="A214" s="183"/>
    </row>
    <row r="215" spans="1:1" x14ac:dyDescent="0.25">
      <c r="A215" s="183"/>
    </row>
    <row r="216" spans="1:1" x14ac:dyDescent="0.25">
      <c r="A216" s="183"/>
    </row>
    <row r="217" spans="1:1" x14ac:dyDescent="0.25">
      <c r="A217" s="183"/>
    </row>
    <row r="218" spans="1:1" x14ac:dyDescent="0.25">
      <c r="A218" s="183"/>
    </row>
    <row r="219" spans="1:1" x14ac:dyDescent="0.25">
      <c r="A219" s="183"/>
    </row>
    <row r="220" spans="1:1" x14ac:dyDescent="0.25">
      <c r="A220" s="183"/>
    </row>
    <row r="221" spans="1:1" x14ac:dyDescent="0.25">
      <c r="A221" s="183"/>
    </row>
    <row r="222" spans="1:1" x14ac:dyDescent="0.25">
      <c r="A222" s="183"/>
    </row>
    <row r="223" spans="1:1" x14ac:dyDescent="0.25">
      <c r="A223" s="183"/>
    </row>
    <row r="224" spans="1:1" x14ac:dyDescent="0.25">
      <c r="A224" s="183"/>
    </row>
    <row r="225" spans="1:1" x14ac:dyDescent="0.25">
      <c r="A225" s="183"/>
    </row>
    <row r="226" spans="1:1" x14ac:dyDescent="0.25">
      <c r="A226" s="183"/>
    </row>
    <row r="227" spans="1:1" x14ac:dyDescent="0.25">
      <c r="A227" s="183"/>
    </row>
    <row r="228" spans="1:1" x14ac:dyDescent="0.25">
      <c r="A228" s="183"/>
    </row>
    <row r="229" spans="1:1" x14ac:dyDescent="0.25">
      <c r="A229" s="183"/>
    </row>
    <row r="230" spans="1:1" x14ac:dyDescent="0.25">
      <c r="A230" s="183"/>
    </row>
    <row r="231" spans="1:1" x14ac:dyDescent="0.25">
      <c r="A231" s="183"/>
    </row>
    <row r="232" spans="1:1" x14ac:dyDescent="0.25">
      <c r="A232" s="183"/>
    </row>
    <row r="233" spans="1:1" x14ac:dyDescent="0.25">
      <c r="A233" s="183"/>
    </row>
    <row r="234" spans="1:1" x14ac:dyDescent="0.25">
      <c r="A234" s="183"/>
    </row>
    <row r="235" spans="1:1" x14ac:dyDescent="0.25">
      <c r="A235" s="183"/>
    </row>
    <row r="236" spans="1:1" x14ac:dyDescent="0.25">
      <c r="A236" s="183"/>
    </row>
    <row r="237" spans="1:1" x14ac:dyDescent="0.25">
      <c r="A237" s="183"/>
    </row>
    <row r="238" spans="1:1" x14ac:dyDescent="0.25">
      <c r="A238" s="183"/>
    </row>
    <row r="239" spans="1:1" x14ac:dyDescent="0.25">
      <c r="A239" s="183"/>
    </row>
    <row r="240" spans="1:1" x14ac:dyDescent="0.25">
      <c r="A240" s="183"/>
    </row>
    <row r="241" spans="1:1" x14ac:dyDescent="0.25">
      <c r="A241" s="183"/>
    </row>
    <row r="242" spans="1:1" x14ac:dyDescent="0.25">
      <c r="A242" s="183"/>
    </row>
    <row r="243" spans="1:1" x14ac:dyDescent="0.25">
      <c r="A243" s="183"/>
    </row>
    <row r="244" spans="1:1" x14ac:dyDescent="0.25">
      <c r="A244" s="183"/>
    </row>
    <row r="245" spans="1:1" x14ac:dyDescent="0.25">
      <c r="A245" s="183"/>
    </row>
    <row r="246" spans="1:1" x14ac:dyDescent="0.25">
      <c r="A246" s="183"/>
    </row>
    <row r="247" spans="1:1" x14ac:dyDescent="0.25">
      <c r="A247" s="183"/>
    </row>
    <row r="248" spans="1:1" x14ac:dyDescent="0.25">
      <c r="A248" s="183"/>
    </row>
    <row r="249" spans="1:1" x14ac:dyDescent="0.25">
      <c r="A249" s="183"/>
    </row>
    <row r="250" spans="1:1" x14ac:dyDescent="0.25">
      <c r="A250" s="183"/>
    </row>
    <row r="251" spans="1:1" x14ac:dyDescent="0.25">
      <c r="A251" s="183"/>
    </row>
    <row r="252" spans="1:1" x14ac:dyDescent="0.25">
      <c r="A252" s="183"/>
    </row>
    <row r="253" spans="1:1" x14ac:dyDescent="0.25">
      <c r="A253" s="183"/>
    </row>
    <row r="254" spans="1:1" x14ac:dyDescent="0.25">
      <c r="A254" s="183"/>
    </row>
    <row r="255" spans="1:1" x14ac:dyDescent="0.25">
      <c r="A255" s="183"/>
    </row>
    <row r="256" spans="1:1" x14ac:dyDescent="0.25">
      <c r="A256" s="183"/>
    </row>
    <row r="257" spans="1:1" x14ac:dyDescent="0.25">
      <c r="A257" s="183"/>
    </row>
    <row r="258" spans="1:1" x14ac:dyDescent="0.25">
      <c r="A258" s="183"/>
    </row>
    <row r="259" spans="1:1" x14ac:dyDescent="0.25">
      <c r="A259" s="183"/>
    </row>
    <row r="260" spans="1:1" x14ac:dyDescent="0.25">
      <c r="A260" s="183"/>
    </row>
    <row r="261" spans="1:1" x14ac:dyDescent="0.25">
      <c r="A261" s="183"/>
    </row>
    <row r="262" spans="1:1" x14ac:dyDescent="0.25">
      <c r="A262" s="183"/>
    </row>
    <row r="263" spans="1:1" x14ac:dyDescent="0.25">
      <c r="A263" s="183"/>
    </row>
    <row r="264" spans="1:1" x14ac:dyDescent="0.25">
      <c r="A264" s="183"/>
    </row>
    <row r="265" spans="1:1" x14ac:dyDescent="0.25">
      <c r="A265" s="183"/>
    </row>
    <row r="266" spans="1:1" x14ac:dyDescent="0.25">
      <c r="A266" s="183"/>
    </row>
    <row r="267" spans="1:1" x14ac:dyDescent="0.25">
      <c r="A267" s="183"/>
    </row>
    <row r="268" spans="1:1" x14ac:dyDescent="0.25">
      <c r="A268" s="183"/>
    </row>
    <row r="269" spans="1:1" x14ac:dyDescent="0.25">
      <c r="A269" s="183"/>
    </row>
    <row r="270" spans="1:1" x14ac:dyDescent="0.25">
      <c r="A270" s="183"/>
    </row>
    <row r="271" spans="1:1" x14ac:dyDescent="0.25">
      <c r="A271" s="183"/>
    </row>
    <row r="272" spans="1:1" x14ac:dyDescent="0.25">
      <c r="A272" s="183"/>
    </row>
    <row r="273" spans="1:1" x14ac:dyDescent="0.25">
      <c r="A273" s="183"/>
    </row>
    <row r="274" spans="1:1" x14ac:dyDescent="0.25">
      <c r="A274" s="183"/>
    </row>
    <row r="275" spans="1:1" x14ac:dyDescent="0.25">
      <c r="A275" s="183"/>
    </row>
    <row r="276" spans="1:1" x14ac:dyDescent="0.25">
      <c r="A276" s="183"/>
    </row>
    <row r="277" spans="1:1" x14ac:dyDescent="0.25">
      <c r="A277" s="183"/>
    </row>
    <row r="278" spans="1:1" x14ac:dyDescent="0.25">
      <c r="A278" s="183"/>
    </row>
    <row r="279" spans="1:1" x14ac:dyDescent="0.25">
      <c r="A279" s="183"/>
    </row>
    <row r="280" spans="1:1" x14ac:dyDescent="0.25">
      <c r="A280" s="183"/>
    </row>
    <row r="281" spans="1:1" x14ac:dyDescent="0.25">
      <c r="A281" s="183"/>
    </row>
    <row r="282" spans="1:1" x14ac:dyDescent="0.25">
      <c r="A282" s="183"/>
    </row>
    <row r="283" spans="1:1" x14ac:dyDescent="0.25">
      <c r="A283" s="183"/>
    </row>
    <row r="284" spans="1:1" x14ac:dyDescent="0.25">
      <c r="A284" s="183"/>
    </row>
    <row r="285" spans="1:1" x14ac:dyDescent="0.25">
      <c r="A285" s="183"/>
    </row>
    <row r="286" spans="1:1" x14ac:dyDescent="0.25">
      <c r="A286" s="183"/>
    </row>
    <row r="287" spans="1:1" x14ac:dyDescent="0.25">
      <c r="A287" s="183"/>
    </row>
    <row r="288" spans="1:1" x14ac:dyDescent="0.25">
      <c r="A288" s="183"/>
    </row>
    <row r="289" spans="1:1" x14ac:dyDescent="0.25">
      <c r="A289" s="183"/>
    </row>
    <row r="290" spans="1:1" x14ac:dyDescent="0.25">
      <c r="A290" s="183"/>
    </row>
    <row r="291" spans="1:1" x14ac:dyDescent="0.25">
      <c r="A291" s="183"/>
    </row>
    <row r="292" spans="1:1" x14ac:dyDescent="0.25">
      <c r="A292" s="183"/>
    </row>
    <row r="293" spans="1:1" x14ac:dyDescent="0.25">
      <c r="A293" s="183"/>
    </row>
    <row r="294" spans="1:1" x14ac:dyDescent="0.25">
      <c r="A294" s="183"/>
    </row>
    <row r="295" spans="1:1" x14ac:dyDescent="0.25">
      <c r="A295" s="183"/>
    </row>
    <row r="296" spans="1:1" x14ac:dyDescent="0.25">
      <c r="A296" s="183"/>
    </row>
    <row r="297" spans="1:1" x14ac:dyDescent="0.25">
      <c r="A297" s="183"/>
    </row>
    <row r="298" spans="1:1" x14ac:dyDescent="0.25">
      <c r="A298" s="183"/>
    </row>
    <row r="299" spans="1:1" x14ac:dyDescent="0.25">
      <c r="A299" s="183"/>
    </row>
    <row r="300" spans="1:1" x14ac:dyDescent="0.25">
      <c r="A300" s="183"/>
    </row>
    <row r="301" spans="1:1" x14ac:dyDescent="0.25">
      <c r="A301" s="183"/>
    </row>
    <row r="302" spans="1:1" x14ac:dyDescent="0.25">
      <c r="A302" s="183"/>
    </row>
    <row r="303" spans="1:1" x14ac:dyDescent="0.25">
      <c r="A303" s="183"/>
    </row>
    <row r="304" spans="1:1" x14ac:dyDescent="0.25">
      <c r="A304" s="183"/>
    </row>
    <row r="305" spans="1:1" x14ac:dyDescent="0.25">
      <c r="A305" s="183"/>
    </row>
    <row r="306" spans="1:1" x14ac:dyDescent="0.25">
      <c r="A306" s="183"/>
    </row>
    <row r="307" spans="1:1" x14ac:dyDescent="0.25">
      <c r="A307" s="183"/>
    </row>
    <row r="308" spans="1:1" x14ac:dyDescent="0.25">
      <c r="A308" s="183"/>
    </row>
    <row r="309" spans="1:1" x14ac:dyDescent="0.25">
      <c r="A309" s="183"/>
    </row>
    <row r="310" spans="1:1" x14ac:dyDescent="0.25">
      <c r="A310" s="183"/>
    </row>
    <row r="311" spans="1:1" x14ac:dyDescent="0.25">
      <c r="A311" s="183"/>
    </row>
    <row r="312" spans="1:1" x14ac:dyDescent="0.25">
      <c r="A312" s="183"/>
    </row>
    <row r="313" spans="1:1" x14ac:dyDescent="0.25">
      <c r="A313" s="183"/>
    </row>
    <row r="314" spans="1:1" x14ac:dyDescent="0.25">
      <c r="A314" s="183"/>
    </row>
    <row r="315" spans="1:1" x14ac:dyDescent="0.25">
      <c r="A315" s="183"/>
    </row>
    <row r="316" spans="1:1" x14ac:dyDescent="0.25">
      <c r="A316" s="183"/>
    </row>
    <row r="317" spans="1:1" x14ac:dyDescent="0.25">
      <c r="A317" s="183"/>
    </row>
    <row r="318" spans="1:1" x14ac:dyDescent="0.25">
      <c r="A318" s="183"/>
    </row>
    <row r="319" spans="1:1" x14ac:dyDescent="0.25">
      <c r="A319" s="183"/>
    </row>
    <row r="320" spans="1:1" x14ac:dyDescent="0.25">
      <c r="A320" s="183"/>
    </row>
    <row r="321" spans="1:1" x14ac:dyDescent="0.25">
      <c r="A321" s="183"/>
    </row>
    <row r="322" spans="1:1" x14ac:dyDescent="0.25">
      <c r="A322" s="183"/>
    </row>
    <row r="323" spans="1:1" x14ac:dyDescent="0.25">
      <c r="A323" s="183"/>
    </row>
    <row r="324" spans="1:1" x14ac:dyDescent="0.25">
      <c r="A324" s="183"/>
    </row>
    <row r="325" spans="1:1" x14ac:dyDescent="0.25">
      <c r="A325" s="183"/>
    </row>
    <row r="326" spans="1:1" x14ac:dyDescent="0.25">
      <c r="A326" s="183"/>
    </row>
    <row r="327" spans="1:1" x14ac:dyDescent="0.25">
      <c r="A327" s="183"/>
    </row>
    <row r="328" spans="1:1" x14ac:dyDescent="0.25">
      <c r="A328" s="183"/>
    </row>
    <row r="329" spans="1:1" x14ac:dyDescent="0.25">
      <c r="A329" s="183"/>
    </row>
    <row r="330" spans="1:1" x14ac:dyDescent="0.25">
      <c r="A330" s="183"/>
    </row>
    <row r="331" spans="1:1" x14ac:dyDescent="0.25">
      <c r="A331" s="183"/>
    </row>
    <row r="332" spans="1:1" x14ac:dyDescent="0.25">
      <c r="A332" s="183"/>
    </row>
    <row r="333" spans="1:1" x14ac:dyDescent="0.25">
      <c r="A333" s="183"/>
    </row>
    <row r="334" spans="1:1" x14ac:dyDescent="0.25">
      <c r="A334" s="183"/>
    </row>
    <row r="335" spans="1:1" x14ac:dyDescent="0.25">
      <c r="A335" s="183"/>
    </row>
    <row r="336" spans="1:1" x14ac:dyDescent="0.25">
      <c r="A336" s="183"/>
    </row>
    <row r="337" spans="1:1" x14ac:dyDescent="0.25">
      <c r="A337" s="183"/>
    </row>
    <row r="338" spans="1:1" x14ac:dyDescent="0.25">
      <c r="A338" s="183"/>
    </row>
    <row r="339" spans="1:1" x14ac:dyDescent="0.25">
      <c r="A339" s="183"/>
    </row>
    <row r="340" spans="1:1" x14ac:dyDescent="0.25">
      <c r="A340" s="183"/>
    </row>
    <row r="341" spans="1:1" x14ac:dyDescent="0.25">
      <c r="A341" s="183"/>
    </row>
    <row r="342" spans="1:1" x14ac:dyDescent="0.25">
      <c r="A342" s="183"/>
    </row>
    <row r="343" spans="1:1" x14ac:dyDescent="0.25">
      <c r="A343" s="183"/>
    </row>
    <row r="344" spans="1:1" x14ac:dyDescent="0.25">
      <c r="A344" s="183"/>
    </row>
    <row r="345" spans="1:1" x14ac:dyDescent="0.25">
      <c r="A345" s="183"/>
    </row>
    <row r="346" spans="1:1" x14ac:dyDescent="0.25">
      <c r="A346" s="183"/>
    </row>
    <row r="347" spans="1:1" x14ac:dyDescent="0.25">
      <c r="A347" s="183"/>
    </row>
    <row r="348" spans="1:1" x14ac:dyDescent="0.25">
      <c r="A348" s="183"/>
    </row>
    <row r="349" spans="1:1" x14ac:dyDescent="0.25">
      <c r="A349" s="183"/>
    </row>
    <row r="350" spans="1:1" x14ac:dyDescent="0.25">
      <c r="A350" s="183"/>
    </row>
    <row r="351" spans="1:1" x14ac:dyDescent="0.25">
      <c r="A351" s="183"/>
    </row>
    <row r="352" spans="1:1" x14ac:dyDescent="0.25">
      <c r="A352" s="183"/>
    </row>
    <row r="353" spans="1:1" x14ac:dyDescent="0.25">
      <c r="A353" s="183"/>
    </row>
    <row r="354" spans="1:1" x14ac:dyDescent="0.25">
      <c r="A354" s="183"/>
    </row>
    <row r="355" spans="1:1" x14ac:dyDescent="0.25">
      <c r="A355" s="183"/>
    </row>
    <row r="356" spans="1:1" x14ac:dyDescent="0.25">
      <c r="A356" s="183"/>
    </row>
    <row r="357" spans="1:1" x14ac:dyDescent="0.25">
      <c r="A357" s="183"/>
    </row>
    <row r="358" spans="1:1" x14ac:dyDescent="0.25">
      <c r="A358" s="183"/>
    </row>
    <row r="359" spans="1:1" x14ac:dyDescent="0.25">
      <c r="A359" s="183"/>
    </row>
    <row r="360" spans="1:1" x14ac:dyDescent="0.25">
      <c r="A360" s="183"/>
    </row>
    <row r="361" spans="1:1" x14ac:dyDescent="0.25">
      <c r="A361" s="183"/>
    </row>
    <row r="362" spans="1:1" x14ac:dyDescent="0.25">
      <c r="A362" s="183"/>
    </row>
    <row r="363" spans="1:1" x14ac:dyDescent="0.25">
      <c r="A363" s="183"/>
    </row>
    <row r="364" spans="1:1" x14ac:dyDescent="0.25">
      <c r="A364" s="183"/>
    </row>
    <row r="365" spans="1:1" x14ac:dyDescent="0.25">
      <c r="A365" s="183"/>
    </row>
    <row r="366" spans="1:1" x14ac:dyDescent="0.25">
      <c r="A366" s="183"/>
    </row>
    <row r="367" spans="1:1" x14ac:dyDescent="0.25">
      <c r="A367" s="183"/>
    </row>
    <row r="368" spans="1:1" x14ac:dyDescent="0.25">
      <c r="A368" s="183"/>
    </row>
    <row r="369" spans="1:1" x14ac:dyDescent="0.25">
      <c r="A369" s="183"/>
    </row>
    <row r="370" spans="1:1" x14ac:dyDescent="0.25">
      <c r="A370" s="183"/>
    </row>
    <row r="371" spans="1:1" x14ac:dyDescent="0.25">
      <c r="A371" s="183"/>
    </row>
    <row r="372" spans="1:1" x14ac:dyDescent="0.25">
      <c r="A372" s="183"/>
    </row>
    <row r="373" spans="1:1" x14ac:dyDescent="0.25">
      <c r="A373" s="183"/>
    </row>
    <row r="374" spans="1:1" x14ac:dyDescent="0.25">
      <c r="A374" s="183"/>
    </row>
    <row r="375" spans="1:1" x14ac:dyDescent="0.25">
      <c r="A375" s="183"/>
    </row>
    <row r="376" spans="1:1" x14ac:dyDescent="0.25">
      <c r="A376" s="183"/>
    </row>
    <row r="377" spans="1:1" x14ac:dyDescent="0.25">
      <c r="A377" s="183"/>
    </row>
    <row r="378" spans="1:1" x14ac:dyDescent="0.25">
      <c r="A378" s="183"/>
    </row>
    <row r="379" spans="1:1" x14ac:dyDescent="0.25">
      <c r="A379" s="183"/>
    </row>
    <row r="380" spans="1:1" x14ac:dyDescent="0.25">
      <c r="A380" s="183"/>
    </row>
    <row r="381" spans="1:1" x14ac:dyDescent="0.25">
      <c r="A381" s="183"/>
    </row>
    <row r="382" spans="1:1" x14ac:dyDescent="0.25">
      <c r="A382" s="183"/>
    </row>
    <row r="383" spans="1:1" x14ac:dyDescent="0.25">
      <c r="A383" s="183"/>
    </row>
    <row r="384" spans="1:1" x14ac:dyDescent="0.25">
      <c r="A384" s="183"/>
    </row>
    <row r="385" spans="1:1" x14ac:dyDescent="0.25">
      <c r="A385" s="183"/>
    </row>
    <row r="386" spans="1:1" x14ac:dyDescent="0.25">
      <c r="A386" s="183"/>
    </row>
    <row r="387" spans="1:1" x14ac:dyDescent="0.25">
      <c r="A387" s="183"/>
    </row>
    <row r="388" spans="1:1" x14ac:dyDescent="0.25">
      <c r="A388" s="183"/>
    </row>
    <row r="389" spans="1:1" x14ac:dyDescent="0.25">
      <c r="A389" s="183"/>
    </row>
    <row r="390" spans="1:1" x14ac:dyDescent="0.25">
      <c r="A390" s="183"/>
    </row>
    <row r="391" spans="1:1" x14ac:dyDescent="0.25">
      <c r="A391" s="183"/>
    </row>
    <row r="392" spans="1:1" x14ac:dyDescent="0.25">
      <c r="A392" s="183"/>
    </row>
    <row r="393" spans="1:1" x14ac:dyDescent="0.25">
      <c r="A393" s="183"/>
    </row>
    <row r="394" spans="1:1" x14ac:dyDescent="0.25">
      <c r="A394" s="183"/>
    </row>
    <row r="395" spans="1:1" x14ac:dyDescent="0.25">
      <c r="A395" s="183"/>
    </row>
    <row r="396" spans="1:1" x14ac:dyDescent="0.25">
      <c r="A396" s="183"/>
    </row>
    <row r="397" spans="1:1" x14ac:dyDescent="0.25">
      <c r="A397" s="183"/>
    </row>
    <row r="398" spans="1:1" x14ac:dyDescent="0.25">
      <c r="A398" s="183"/>
    </row>
    <row r="399" spans="1:1" x14ac:dyDescent="0.25">
      <c r="A399" s="183"/>
    </row>
    <row r="400" spans="1:1" x14ac:dyDescent="0.25">
      <c r="A400" s="183"/>
    </row>
    <row r="401" spans="1:1" x14ac:dyDescent="0.25">
      <c r="A401" s="183"/>
    </row>
    <row r="402" spans="1:1" x14ac:dyDescent="0.25">
      <c r="A402" s="183"/>
    </row>
    <row r="403" spans="1:1" x14ac:dyDescent="0.25">
      <c r="A403" s="183"/>
    </row>
    <row r="404" spans="1:1" x14ac:dyDescent="0.25">
      <c r="A404" s="183"/>
    </row>
    <row r="405" spans="1:1" x14ac:dyDescent="0.25">
      <c r="A405" s="183"/>
    </row>
    <row r="406" spans="1:1" x14ac:dyDescent="0.25">
      <c r="A406" s="183"/>
    </row>
    <row r="407" spans="1:1" x14ac:dyDescent="0.25">
      <c r="A407" s="183"/>
    </row>
    <row r="408" spans="1:1" x14ac:dyDescent="0.25">
      <c r="A408" s="183"/>
    </row>
    <row r="409" spans="1:1" x14ac:dyDescent="0.25">
      <c r="A409" s="183"/>
    </row>
    <row r="410" spans="1:1" x14ac:dyDescent="0.25">
      <c r="A410" s="183"/>
    </row>
    <row r="411" spans="1:1" x14ac:dyDescent="0.25">
      <c r="A411" s="183"/>
    </row>
    <row r="412" spans="1:1" x14ac:dyDescent="0.25">
      <c r="A412" s="183"/>
    </row>
    <row r="413" spans="1:1" x14ac:dyDescent="0.25">
      <c r="A413" s="183"/>
    </row>
    <row r="414" spans="1:1" x14ac:dyDescent="0.25">
      <c r="A414" s="183"/>
    </row>
    <row r="415" spans="1:1" x14ac:dyDescent="0.25">
      <c r="A415" s="183"/>
    </row>
    <row r="416" spans="1:1" x14ac:dyDescent="0.25">
      <c r="A416" s="183"/>
    </row>
    <row r="417" spans="1:1" x14ac:dyDescent="0.25">
      <c r="A417" s="183"/>
    </row>
    <row r="418" spans="1:1" x14ac:dyDescent="0.25">
      <c r="A418" s="183"/>
    </row>
    <row r="419" spans="1:1" x14ac:dyDescent="0.25">
      <c r="A419" s="183"/>
    </row>
    <row r="420" spans="1:1" x14ac:dyDescent="0.25">
      <c r="A420" s="183"/>
    </row>
    <row r="421" spans="1:1" x14ac:dyDescent="0.25">
      <c r="A421" s="183"/>
    </row>
    <row r="422" spans="1:1" x14ac:dyDescent="0.25">
      <c r="A422" s="183"/>
    </row>
    <row r="423" spans="1:1" x14ac:dyDescent="0.25">
      <c r="A423" s="183"/>
    </row>
    <row r="424" spans="1:1" x14ac:dyDescent="0.25">
      <c r="A424" s="183"/>
    </row>
    <row r="425" spans="1:1" x14ac:dyDescent="0.25">
      <c r="A425" s="183"/>
    </row>
    <row r="426" spans="1:1" x14ac:dyDescent="0.25">
      <c r="A426" s="183"/>
    </row>
    <row r="427" spans="1:1" x14ac:dyDescent="0.25">
      <c r="A427" s="183"/>
    </row>
    <row r="428" spans="1:1" x14ac:dyDescent="0.25">
      <c r="A428" s="183"/>
    </row>
    <row r="429" spans="1:1" x14ac:dyDescent="0.25">
      <c r="A429" s="183"/>
    </row>
    <row r="430" spans="1:1" x14ac:dyDescent="0.25">
      <c r="A430" s="183"/>
    </row>
    <row r="431" spans="1:1" x14ac:dyDescent="0.25">
      <c r="A431" s="183"/>
    </row>
    <row r="432" spans="1:1" x14ac:dyDescent="0.25">
      <c r="A432" s="183"/>
    </row>
    <row r="433" spans="1:1" x14ac:dyDescent="0.25">
      <c r="A433" s="183"/>
    </row>
    <row r="434" spans="1:1" x14ac:dyDescent="0.25">
      <c r="A434" s="183"/>
    </row>
    <row r="435" spans="1:1" x14ac:dyDescent="0.25">
      <c r="A435" s="183"/>
    </row>
    <row r="436" spans="1:1" x14ac:dyDescent="0.25">
      <c r="A436" s="183"/>
    </row>
    <row r="437" spans="1:1" x14ac:dyDescent="0.25">
      <c r="A437" s="183"/>
    </row>
    <row r="438" spans="1:1" x14ac:dyDescent="0.25">
      <c r="A438" s="183"/>
    </row>
    <row r="439" spans="1:1" x14ac:dyDescent="0.25">
      <c r="A439" s="183"/>
    </row>
    <row r="440" spans="1:1" x14ac:dyDescent="0.25">
      <c r="A440" s="183"/>
    </row>
    <row r="441" spans="1:1" x14ac:dyDescent="0.25">
      <c r="A441" s="183"/>
    </row>
    <row r="442" spans="1:1" x14ac:dyDescent="0.25">
      <c r="A442" s="183"/>
    </row>
    <row r="443" spans="1:1" x14ac:dyDescent="0.25">
      <c r="A443" s="183"/>
    </row>
    <row r="444" spans="1:1" x14ac:dyDescent="0.25">
      <c r="A444" s="183"/>
    </row>
    <row r="445" spans="1:1" x14ac:dyDescent="0.25">
      <c r="A445" s="183"/>
    </row>
    <row r="446" spans="1:1" x14ac:dyDescent="0.25">
      <c r="A446" s="183"/>
    </row>
    <row r="447" spans="1:1" x14ac:dyDescent="0.25">
      <c r="A447" s="183"/>
    </row>
    <row r="448" spans="1:1" x14ac:dyDescent="0.25">
      <c r="A448" s="183"/>
    </row>
    <row r="449" spans="1:1" x14ac:dyDescent="0.25">
      <c r="A449" s="183"/>
    </row>
    <row r="450" spans="1:1" x14ac:dyDescent="0.25">
      <c r="A450" s="183"/>
    </row>
    <row r="451" spans="1:1" x14ac:dyDescent="0.25">
      <c r="A451" s="183"/>
    </row>
    <row r="452" spans="1:1" x14ac:dyDescent="0.25">
      <c r="A452" s="183"/>
    </row>
    <row r="453" spans="1:1" x14ac:dyDescent="0.25">
      <c r="A453" s="183"/>
    </row>
    <row r="454" spans="1:1" x14ac:dyDescent="0.25">
      <c r="A454" s="183"/>
    </row>
    <row r="455" spans="1:1" x14ac:dyDescent="0.25">
      <c r="A455" s="183"/>
    </row>
    <row r="456" spans="1:1" x14ac:dyDescent="0.25">
      <c r="A456" s="183"/>
    </row>
    <row r="457" spans="1:1" x14ac:dyDescent="0.25">
      <c r="A457" s="183"/>
    </row>
    <row r="458" spans="1:1" x14ac:dyDescent="0.25">
      <c r="A458" s="183"/>
    </row>
    <row r="459" spans="1:1" x14ac:dyDescent="0.25">
      <c r="A459" s="183"/>
    </row>
    <row r="460" spans="1:1" x14ac:dyDescent="0.25">
      <c r="A460" s="183"/>
    </row>
    <row r="461" spans="1:1" x14ac:dyDescent="0.25">
      <c r="A461" s="183"/>
    </row>
    <row r="462" spans="1:1" x14ac:dyDescent="0.25">
      <c r="A462" s="183"/>
    </row>
    <row r="463" spans="1:1" x14ac:dyDescent="0.25">
      <c r="A463" s="183"/>
    </row>
    <row r="464" spans="1:1" x14ac:dyDescent="0.25">
      <c r="A464" s="183"/>
    </row>
    <row r="465" spans="1:1" x14ac:dyDescent="0.25">
      <c r="A465" s="183"/>
    </row>
    <row r="466" spans="1:1" x14ac:dyDescent="0.25">
      <c r="A466" s="183"/>
    </row>
    <row r="467" spans="1:1" x14ac:dyDescent="0.25">
      <c r="A467" s="183"/>
    </row>
    <row r="468" spans="1:1" x14ac:dyDescent="0.25">
      <c r="A468" s="183"/>
    </row>
    <row r="469" spans="1:1" x14ac:dyDescent="0.25">
      <c r="A469" s="183"/>
    </row>
    <row r="470" spans="1:1" x14ac:dyDescent="0.25">
      <c r="A470" s="183"/>
    </row>
    <row r="471" spans="1:1" x14ac:dyDescent="0.25">
      <c r="A471" s="183"/>
    </row>
    <row r="472" spans="1:1" x14ac:dyDescent="0.25">
      <c r="A472" s="183"/>
    </row>
    <row r="473" spans="1:1" x14ac:dyDescent="0.25">
      <c r="A473" s="183"/>
    </row>
    <row r="474" spans="1:1" x14ac:dyDescent="0.25">
      <c r="A474" s="183"/>
    </row>
    <row r="475" spans="1:1" x14ac:dyDescent="0.25">
      <c r="A475" s="183"/>
    </row>
    <row r="476" spans="1:1" x14ac:dyDescent="0.25">
      <c r="A476" s="183"/>
    </row>
    <row r="477" spans="1:1" x14ac:dyDescent="0.25">
      <c r="A477" s="183"/>
    </row>
    <row r="478" spans="1:1" x14ac:dyDescent="0.25">
      <c r="A478" s="183"/>
    </row>
    <row r="479" spans="1:1" x14ac:dyDescent="0.25">
      <c r="A479" s="183"/>
    </row>
    <row r="480" spans="1:1" x14ac:dyDescent="0.25">
      <c r="A480" s="183"/>
    </row>
    <row r="481" spans="1:1" x14ac:dyDescent="0.25">
      <c r="A481" s="183"/>
    </row>
    <row r="482" spans="1:1" x14ac:dyDescent="0.25">
      <c r="A482" s="183"/>
    </row>
    <row r="483" spans="1:1" x14ac:dyDescent="0.25">
      <c r="A483" s="183"/>
    </row>
    <row r="484" spans="1:1" x14ac:dyDescent="0.25">
      <c r="A484" s="183"/>
    </row>
    <row r="485" spans="1:1" x14ac:dyDescent="0.25">
      <c r="A485" s="183"/>
    </row>
    <row r="486" spans="1:1" x14ac:dyDescent="0.25">
      <c r="A486" s="183"/>
    </row>
    <row r="487" spans="1:1" x14ac:dyDescent="0.25">
      <c r="A487" s="183"/>
    </row>
    <row r="488" spans="1:1" x14ac:dyDescent="0.25">
      <c r="A488" s="183"/>
    </row>
    <row r="489" spans="1:1" x14ac:dyDescent="0.25">
      <c r="A489" s="183"/>
    </row>
    <row r="490" spans="1:1" x14ac:dyDescent="0.25">
      <c r="A490" s="183"/>
    </row>
    <row r="491" spans="1:1" x14ac:dyDescent="0.25">
      <c r="A491" s="183"/>
    </row>
    <row r="492" spans="1:1" x14ac:dyDescent="0.25">
      <c r="A492" s="183"/>
    </row>
    <row r="493" spans="1:1" x14ac:dyDescent="0.25">
      <c r="A493" s="183"/>
    </row>
    <row r="494" spans="1:1" x14ac:dyDescent="0.25">
      <c r="A494" s="183"/>
    </row>
    <row r="495" spans="1:1" x14ac:dyDescent="0.25">
      <c r="A495" s="183"/>
    </row>
    <row r="496" spans="1:1" x14ac:dyDescent="0.25">
      <c r="A496" s="183"/>
    </row>
    <row r="497" spans="1:1" x14ac:dyDescent="0.25">
      <c r="A497" s="183"/>
    </row>
    <row r="498" spans="1:1" x14ac:dyDescent="0.25">
      <c r="A498" s="183"/>
    </row>
    <row r="499" spans="1:1" x14ac:dyDescent="0.25">
      <c r="A499" s="183"/>
    </row>
    <row r="500" spans="1:1" x14ac:dyDescent="0.25">
      <c r="A500" s="183"/>
    </row>
    <row r="501" spans="1:1" x14ac:dyDescent="0.25">
      <c r="A501" s="183"/>
    </row>
    <row r="502" spans="1:1" x14ac:dyDescent="0.25">
      <c r="A502" s="183"/>
    </row>
    <row r="503" spans="1:1" x14ac:dyDescent="0.25">
      <c r="A503" s="183"/>
    </row>
    <row r="504" spans="1:1" x14ac:dyDescent="0.25">
      <c r="A504" s="183"/>
    </row>
    <row r="505" spans="1:1" x14ac:dyDescent="0.25">
      <c r="A505" s="183"/>
    </row>
    <row r="506" spans="1:1" x14ac:dyDescent="0.25">
      <c r="A506" s="183"/>
    </row>
    <row r="507" spans="1:1" x14ac:dyDescent="0.25">
      <c r="A507" s="183"/>
    </row>
    <row r="508" spans="1:1" x14ac:dyDescent="0.25">
      <c r="A508" s="183"/>
    </row>
    <row r="509" spans="1:1" x14ac:dyDescent="0.25">
      <c r="A509" s="183"/>
    </row>
    <row r="510" spans="1:1" x14ac:dyDescent="0.25">
      <c r="A510" s="183"/>
    </row>
    <row r="511" spans="1:1" x14ac:dyDescent="0.25">
      <c r="A511" s="183"/>
    </row>
    <row r="512" spans="1:1" x14ac:dyDescent="0.25">
      <c r="A512" s="183"/>
    </row>
    <row r="513" spans="1:1" x14ac:dyDescent="0.25">
      <c r="A513" s="183"/>
    </row>
    <row r="514" spans="1:1" x14ac:dyDescent="0.25">
      <c r="A514" s="183"/>
    </row>
    <row r="515" spans="1:1" x14ac:dyDescent="0.25">
      <c r="A515" s="183"/>
    </row>
    <row r="516" spans="1:1" x14ac:dyDescent="0.25">
      <c r="A516" s="183"/>
    </row>
    <row r="517" spans="1:1" x14ac:dyDescent="0.25">
      <c r="A517" s="183"/>
    </row>
    <row r="518" spans="1:1" x14ac:dyDescent="0.25">
      <c r="A518" s="183"/>
    </row>
    <row r="519" spans="1:1" x14ac:dyDescent="0.25">
      <c r="A519" s="183"/>
    </row>
    <row r="520" spans="1:1" x14ac:dyDescent="0.25">
      <c r="A520" s="183"/>
    </row>
    <row r="521" spans="1:1" x14ac:dyDescent="0.25">
      <c r="A521" s="183"/>
    </row>
    <row r="522" spans="1:1" x14ac:dyDescent="0.25">
      <c r="A522" s="183"/>
    </row>
    <row r="523" spans="1:1" x14ac:dyDescent="0.25">
      <c r="A523" s="183"/>
    </row>
    <row r="524" spans="1:1" x14ac:dyDescent="0.25">
      <c r="A524" s="183"/>
    </row>
    <row r="525" spans="1:1" x14ac:dyDescent="0.25">
      <c r="A525" s="183"/>
    </row>
    <row r="526" spans="1:1" x14ac:dyDescent="0.25">
      <c r="A526" s="183"/>
    </row>
    <row r="527" spans="1:1" x14ac:dyDescent="0.25">
      <c r="A527" s="183"/>
    </row>
    <row r="528" spans="1:1" x14ac:dyDescent="0.25">
      <c r="A528" s="183"/>
    </row>
    <row r="529" spans="1:1" x14ac:dyDescent="0.25">
      <c r="A529" s="183"/>
    </row>
    <row r="530" spans="1:1" x14ac:dyDescent="0.25">
      <c r="A530" s="183"/>
    </row>
    <row r="531" spans="1:1" x14ac:dyDescent="0.25">
      <c r="A531" s="183"/>
    </row>
    <row r="532" spans="1:1" x14ac:dyDescent="0.25">
      <c r="A532" s="183"/>
    </row>
    <row r="533" spans="1:1" x14ac:dyDescent="0.25">
      <c r="A533" s="183"/>
    </row>
    <row r="534" spans="1:1" x14ac:dyDescent="0.25">
      <c r="A534" s="183"/>
    </row>
    <row r="535" spans="1:1" x14ac:dyDescent="0.25">
      <c r="A535" s="183"/>
    </row>
    <row r="536" spans="1:1" x14ac:dyDescent="0.25">
      <c r="A536" s="183"/>
    </row>
    <row r="537" spans="1:1" x14ac:dyDescent="0.25">
      <c r="A537" s="183"/>
    </row>
    <row r="538" spans="1:1" x14ac:dyDescent="0.25">
      <c r="A538" s="183"/>
    </row>
    <row r="539" spans="1:1" x14ac:dyDescent="0.25">
      <c r="A539" s="183"/>
    </row>
    <row r="540" spans="1:1" x14ac:dyDescent="0.25">
      <c r="A540" s="183"/>
    </row>
    <row r="541" spans="1:1" x14ac:dyDescent="0.25">
      <c r="A541" s="183"/>
    </row>
    <row r="542" spans="1:1" x14ac:dyDescent="0.25">
      <c r="A542" s="183"/>
    </row>
    <row r="543" spans="1:1" x14ac:dyDescent="0.25">
      <c r="A543" s="183"/>
    </row>
  </sheetData>
  <autoFilter ref="A8:BV27" xr:uid="{00000000-0009-0000-0000-000001000000}"/>
  <mergeCells count="19">
    <mergeCell ref="B10:C10"/>
    <mergeCell ref="B9:C9"/>
    <mergeCell ref="X1:Y1"/>
    <mergeCell ref="G5:Y5"/>
    <mergeCell ref="K6:L6"/>
    <mergeCell ref="M6:O6"/>
    <mergeCell ref="P6:Q6"/>
    <mergeCell ref="R6:S6"/>
    <mergeCell ref="T6:U6"/>
    <mergeCell ref="V6:W6"/>
    <mergeCell ref="X6:Y6"/>
    <mergeCell ref="A3:Y3"/>
    <mergeCell ref="A5:A7"/>
    <mergeCell ref="B5:B7"/>
    <mergeCell ref="F5:F6"/>
    <mergeCell ref="E5:E6"/>
    <mergeCell ref="D5:D6"/>
    <mergeCell ref="C5:C7"/>
    <mergeCell ref="B19:C19"/>
  </mergeCells>
  <phoneticPr fontId="16" type="noConversion"/>
  <printOptions horizontalCentered="1"/>
  <pageMargins left="0" right="0" top="0" bottom="0" header="0.31496062992125984" footer="0.31496062992125984"/>
  <pageSetup paperSize="8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P40"/>
  <sheetViews>
    <sheetView zoomScale="110" zoomScaleNormal="110" workbookViewId="0">
      <pane ySplit="8" topLeftCell="A9" activePane="bottomLeft" state="frozen"/>
      <selection pane="bottomLeft" activeCell="D15" sqref="D15"/>
    </sheetView>
  </sheetViews>
  <sheetFormatPr defaultColWidth="9.109375" defaultRowHeight="13.8" x14ac:dyDescent="0.25"/>
  <cols>
    <col min="1" max="1" width="4.44140625" style="1" customWidth="1"/>
    <col min="2" max="2" width="41.33203125" style="1" customWidth="1"/>
    <col min="3" max="3" width="13.44140625" style="25" customWidth="1"/>
    <col min="4" max="4" width="16.6640625" style="2" customWidth="1"/>
    <col min="5" max="7" width="7.6640625" style="1" customWidth="1"/>
    <col min="8" max="8" width="12.5546875" style="1" customWidth="1"/>
    <col min="9" max="9" width="14.109375" style="1" customWidth="1"/>
    <col min="10" max="12" width="7.6640625" style="1" customWidth="1"/>
    <col min="13" max="13" width="17.109375" style="1" customWidth="1"/>
    <col min="14" max="14" width="17.6640625" style="1" customWidth="1"/>
    <col min="15" max="16384" width="9.109375" style="1"/>
  </cols>
  <sheetData>
    <row r="1" spans="1:14" x14ac:dyDescent="0.25">
      <c r="M1" s="173" t="s">
        <v>38</v>
      </c>
      <c r="N1" s="173"/>
    </row>
    <row r="2" spans="1:14" x14ac:dyDescent="0.25">
      <c r="M2" s="3"/>
      <c r="N2" s="3"/>
    </row>
    <row r="3" spans="1:14" ht="15.6" x14ac:dyDescent="0.3">
      <c r="A3" s="174" t="s">
        <v>56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5" spans="1:14" x14ac:dyDescent="0.25">
      <c r="A5" s="176" t="s">
        <v>4</v>
      </c>
      <c r="B5" s="177" t="s">
        <v>39</v>
      </c>
      <c r="C5" s="178" t="s">
        <v>40</v>
      </c>
      <c r="D5" s="176" t="s">
        <v>41</v>
      </c>
      <c r="E5" s="175" t="s">
        <v>42</v>
      </c>
      <c r="F5" s="175"/>
      <c r="G5" s="175"/>
      <c r="H5" s="175"/>
      <c r="I5" s="175"/>
      <c r="J5" s="175" t="s">
        <v>10</v>
      </c>
      <c r="K5" s="175"/>
      <c r="L5" s="175"/>
      <c r="M5" s="175"/>
      <c r="N5" s="175"/>
    </row>
    <row r="6" spans="1:14" ht="80.400000000000006" customHeight="1" x14ac:dyDescent="0.25">
      <c r="A6" s="176"/>
      <c r="B6" s="177"/>
      <c r="C6" s="178"/>
      <c r="D6" s="176"/>
      <c r="E6" s="5" t="s">
        <v>43</v>
      </c>
      <c r="F6" s="5" t="s">
        <v>44</v>
      </c>
      <c r="G6" s="5" t="s">
        <v>45</v>
      </c>
      <c r="H6" s="5" t="s">
        <v>46</v>
      </c>
      <c r="I6" s="6" t="s">
        <v>16</v>
      </c>
      <c r="J6" s="6" t="s">
        <v>43</v>
      </c>
      <c r="K6" s="5" t="s">
        <v>47</v>
      </c>
      <c r="L6" s="5" t="s">
        <v>45</v>
      </c>
      <c r="M6" s="5" t="s">
        <v>48</v>
      </c>
      <c r="N6" s="6" t="s">
        <v>16</v>
      </c>
    </row>
    <row r="7" spans="1:14" x14ac:dyDescent="0.25">
      <c r="A7" s="7"/>
      <c r="B7" s="7"/>
      <c r="C7" s="34" t="s">
        <v>21</v>
      </c>
      <c r="D7" s="4" t="s">
        <v>23</v>
      </c>
      <c r="E7" s="4" t="s">
        <v>37</v>
      </c>
      <c r="F7" s="4" t="s">
        <v>37</v>
      </c>
      <c r="G7" s="4" t="s">
        <v>37</v>
      </c>
      <c r="H7" s="4" t="s">
        <v>37</v>
      </c>
      <c r="I7" s="4" t="s">
        <v>37</v>
      </c>
      <c r="J7" s="4" t="s">
        <v>24</v>
      </c>
      <c r="K7" s="4" t="s">
        <v>24</v>
      </c>
      <c r="L7" s="4" t="s">
        <v>24</v>
      </c>
      <c r="M7" s="4" t="s">
        <v>24</v>
      </c>
      <c r="N7" s="4" t="s">
        <v>24</v>
      </c>
    </row>
    <row r="8" spans="1:14" x14ac:dyDescent="0.25">
      <c r="A8" s="4">
        <v>1</v>
      </c>
      <c r="B8" s="4">
        <v>2</v>
      </c>
      <c r="C8" s="36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</row>
    <row r="9" spans="1:14" s="8" customFormat="1" ht="27" customHeight="1" x14ac:dyDescent="0.3">
      <c r="A9" s="93"/>
      <c r="B9" s="94" t="s">
        <v>85</v>
      </c>
      <c r="C9" s="95">
        <f>SUM(C10:C12)</f>
        <v>76051.539999999994</v>
      </c>
      <c r="D9" s="96">
        <f t="shared" ref="D9:N9" si="0">SUM(D10:D12)</f>
        <v>2570</v>
      </c>
      <c r="E9" s="96">
        <f t="shared" si="0"/>
        <v>0</v>
      </c>
      <c r="F9" s="96">
        <f t="shared" si="0"/>
        <v>0</v>
      </c>
      <c r="G9" s="96">
        <f t="shared" si="0"/>
        <v>0</v>
      </c>
      <c r="H9" s="96">
        <f t="shared" si="0"/>
        <v>16</v>
      </c>
      <c r="I9" s="96">
        <f t="shared" si="0"/>
        <v>16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43786880.799999997</v>
      </c>
      <c r="N9" s="95">
        <f t="shared" si="0"/>
        <v>43786880.799999997</v>
      </c>
    </row>
    <row r="10" spans="1:14" s="26" customFormat="1" ht="17.399999999999999" customHeight="1" x14ac:dyDescent="0.3">
      <c r="A10" s="97">
        <v>21</v>
      </c>
      <c r="B10" s="98" t="s">
        <v>82</v>
      </c>
      <c r="C10" s="99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f t="shared" ref="I10" si="1">H10</f>
        <v>0</v>
      </c>
      <c r="J10" s="35">
        <v>0</v>
      </c>
      <c r="K10" s="35">
        <v>0</v>
      </c>
      <c r="L10" s="35">
        <v>0</v>
      </c>
      <c r="M10" s="35">
        <v>0</v>
      </c>
      <c r="N10" s="35">
        <f t="shared" ref="N10" si="2">M10</f>
        <v>0</v>
      </c>
    </row>
    <row r="11" spans="1:14" s="26" customFormat="1" ht="17.399999999999999" customHeight="1" x14ac:dyDescent="0.3">
      <c r="A11" s="97">
        <v>21</v>
      </c>
      <c r="B11" s="98" t="s">
        <v>84</v>
      </c>
      <c r="C11" s="101">
        <f>SUM('Прил.1.1 -перечень домов'!I16)</f>
        <v>38025.769999999997</v>
      </c>
      <c r="D11" s="27">
        <f>SUM('Прил.1.1 -перечень домов'!M16)</f>
        <v>1285</v>
      </c>
      <c r="E11" s="27">
        <v>0</v>
      </c>
      <c r="F11" s="27">
        <v>0</v>
      </c>
      <c r="G11" s="27">
        <v>0</v>
      </c>
      <c r="H11" s="27">
        <f>'Прил.1.1 -перечень домов'!B24</f>
        <v>8</v>
      </c>
      <c r="I11" s="27">
        <f t="shared" ref="I11" si="3">H11</f>
        <v>8</v>
      </c>
      <c r="J11" s="35">
        <v>0</v>
      </c>
      <c r="K11" s="35">
        <v>0</v>
      </c>
      <c r="L11" s="35">
        <v>0</v>
      </c>
      <c r="M11" s="35">
        <f>SUM('Прил.1.1 -перечень домов'!N16)</f>
        <v>1825236.96</v>
      </c>
      <c r="N11" s="35">
        <f t="shared" ref="N11" si="4">M11</f>
        <v>1825236.96</v>
      </c>
    </row>
    <row r="12" spans="1:14" s="26" customFormat="1" ht="17.399999999999999" customHeight="1" x14ac:dyDescent="0.3">
      <c r="A12" s="97">
        <v>21</v>
      </c>
      <c r="B12" s="100" t="s">
        <v>83</v>
      </c>
      <c r="C12" s="35">
        <f>'Прил.1.1 -перечень домов'!I25</f>
        <v>38025.769999999997</v>
      </c>
      <c r="D12" s="27">
        <f>'Прил.1.1 -перечень домов'!M25</f>
        <v>1285</v>
      </c>
      <c r="E12" s="27">
        <v>0</v>
      </c>
      <c r="F12" s="27">
        <v>0</v>
      </c>
      <c r="G12" s="27">
        <v>0</v>
      </c>
      <c r="H12" s="27">
        <f>SUM('Прил.1.1 -перечень домов'!B33)</f>
        <v>8</v>
      </c>
      <c r="I12" s="27">
        <f t="shared" ref="I12" si="5">H12</f>
        <v>8</v>
      </c>
      <c r="J12" s="35">
        <v>0</v>
      </c>
      <c r="K12" s="35">
        <v>0</v>
      </c>
      <c r="L12" s="35">
        <v>0</v>
      </c>
      <c r="M12" s="35">
        <f>'Прил.1.1 -перечень домов'!N25</f>
        <v>41961643.840000004</v>
      </c>
      <c r="N12" s="35">
        <f t="shared" ref="N12" si="6">M12</f>
        <v>41961643.840000004</v>
      </c>
    </row>
    <row r="39" spans="2:16" x14ac:dyDescent="0.25">
      <c r="B39" s="22"/>
      <c r="C39" s="20"/>
      <c r="D39" s="12"/>
      <c r="E39" s="12"/>
      <c r="F39" s="17"/>
      <c r="G39" s="17"/>
      <c r="H39" s="18"/>
      <c r="I39" s="18"/>
      <c r="J39" s="11"/>
      <c r="K39" s="18"/>
      <c r="L39" s="19"/>
      <c r="M39" s="16"/>
      <c r="N39" s="16"/>
      <c r="O39" s="23"/>
      <c r="P39" s="21"/>
    </row>
    <row r="40" spans="2:16" x14ac:dyDescent="0.25">
      <c r="B40" s="22"/>
      <c r="C40" s="20"/>
      <c r="D40" s="12"/>
      <c r="E40" s="12"/>
      <c r="F40" s="17"/>
      <c r="G40" s="17"/>
      <c r="H40" s="18"/>
      <c r="I40" s="18"/>
      <c r="J40" s="11"/>
      <c r="K40" s="18"/>
      <c r="L40" s="19"/>
      <c r="M40" s="16"/>
      <c r="N40" s="16"/>
      <c r="O40" s="23"/>
      <c r="P40" s="21"/>
    </row>
  </sheetData>
  <autoFilter ref="A8:P12" xr:uid="{00000000-0009-0000-0000-000002000000}"/>
  <mergeCells count="8">
    <mergeCell ref="M1:N1"/>
    <mergeCell ref="A3:N3"/>
    <mergeCell ref="E5:I5"/>
    <mergeCell ref="J5:N5"/>
    <mergeCell ref="A5:A6"/>
    <mergeCell ref="B5:B6"/>
    <mergeCell ref="C5:C6"/>
    <mergeCell ref="D5:D6"/>
  </mergeCells>
  <pageMargins left="0.51181102362204722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Прил.1.1 -перечень домов</vt:lpstr>
      <vt:lpstr>Прил.1.2-реестр дом</vt:lpstr>
      <vt:lpstr>Прил.1.3-плановые показатели</vt:lpstr>
      <vt:lpstr>'Прил.1.1 -перечень домов'!Заголовки_для_печати</vt:lpstr>
      <vt:lpstr>'Прил.1.2-реестр дом'!Заголовки_для_печати</vt:lpstr>
      <vt:lpstr>'Прил.1.1 -перечень домов'!Область_печати</vt:lpstr>
      <vt:lpstr>'Прил.1.2-реестр дом'!Область_печати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</dc:creator>
  <cp:lastModifiedBy>User-0208</cp:lastModifiedBy>
  <cp:lastPrinted>2021-12-07T08:59:13Z</cp:lastPrinted>
  <dcterms:created xsi:type="dcterms:W3CDTF">2015-02-12T04:39:00Z</dcterms:created>
  <dcterms:modified xsi:type="dcterms:W3CDTF">2021-12-15T04:56:36Z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1049-10.1.0.5674</vt:lpwstr>
  </property>
</Properties>
</file>