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9320" windowHeight="10590" activeTab="0"/>
  </bookViews>
  <sheets>
    <sheet name="в рамках МП" sheetId="1" r:id="rId1"/>
  </sheets>
  <definedNames>
    <definedName name="_xlnm.Print_Titles" localSheetId="0">'в рамках МП'!$5:$7</definedName>
  </definedNames>
  <calcPr fullCalcOnLoad="1" fullPrecision="0"/>
</workbook>
</file>

<file path=xl/sharedStrings.xml><?xml version="1.0" encoding="utf-8"?>
<sst xmlns="http://schemas.openxmlformats.org/spreadsheetml/2006/main" count="84" uniqueCount="76">
  <si>
    <t xml:space="preserve">тыс. рублей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</si>
  <si>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</si>
  <si>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</si>
  <si>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</si>
  <si>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</si>
  <si>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</si>
  <si>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</si>
  <si>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</si>
  <si>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</si>
  <si>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</si>
  <si>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</si>
  <si>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</si>
  <si>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</si>
  <si>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</si>
  <si>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</si>
  <si>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</si>
  <si>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</si>
  <si>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</si>
  <si>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</si>
  <si>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</si>
  <si>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</si>
  <si>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</si>
  <si>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99</t>
  </si>
  <si>
    <t>Непрограммное направление деятельности</t>
  </si>
  <si>
    <t>Итого расходов</t>
  </si>
  <si>
    <t>Темп роста (снижения), %</t>
  </si>
  <si>
    <t>показателей бюджета на 2022 год к показателям бюджета на 2021 год</t>
  </si>
  <si>
    <t>Условно утвержденные расходы</t>
  </si>
  <si>
    <t>Код программы</t>
  </si>
  <si>
    <t xml:space="preserve">Муниципальная программа Крапивинского муниципального района 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</si>
  <si>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>Наименование муниципальной программы</t>
  </si>
  <si>
    <t>х</t>
  </si>
  <si>
    <t>Отчет за 2019 год (консолидированный бюджет района)</t>
  </si>
  <si>
    <t>2020 год</t>
  </si>
  <si>
    <t>% ожидаемого исполнения  бюджета округа 2020г к отчету за 2019г</t>
  </si>
  <si>
    <t>Показатели бюджета  Крапивинского муниципального округа</t>
  </si>
  <si>
    <t>уточненный план округа на 01.11.2020 года</t>
  </si>
  <si>
    <t>кассовый расход на 01.11.2020 года</t>
  </si>
  <si>
    <t>ожидаемое исполнение</t>
  </si>
  <si>
    <t>2021 год</t>
  </si>
  <si>
    <t>2022 год</t>
  </si>
  <si>
    <t>2023 год</t>
  </si>
  <si>
    <t>показателей бюджета на 2021 год к ожидаемому исполнению за 2020 год</t>
  </si>
  <si>
    <t>показателей бюджета на 2023 год к показателям бюджета на 2022 год</t>
  </si>
  <si>
    <t>Начальник финансового управления  Крапивинского округа  ______________________________________________О.В.Стоянова</t>
  </si>
  <si>
    <t>22</t>
  </si>
  <si>
    <t>Муниципальная программа Крапивинского муниципального округа «Профилактика экстремизма» на территории Крапивинского муниципального округа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</si>
  <si>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</si>
  <si>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</si>
  <si>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</si>
  <si>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</si>
  <si>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</si>
  <si>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>23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</si>
  <si>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проявлений» на территории Крапивинского муниципального округа</t>
  </si>
  <si>
    <t>24</t>
  </si>
  <si>
    <t>Муниципальная программа Крапивинского муниципального округа «Развитие физической культуры и спорта в Крапивинском муниципальном округе»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</si>
  <si>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</si>
  <si>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Муниципальная программа Крапивинского муниципального округа «Развитие МБУ Автохозяйство Крапивинского муниципального округа»</t>
  </si>
  <si>
    <t>Муниципальная программа Крапивинского муниципального округа «Обеспечение безопасности жизнедеятельности населения и предприятий в Крапивинском муниципальном округе»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</si>
  <si>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</si>
  <si>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</si>
  <si>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</si>
  <si>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</si>
  <si>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</si>
  <si>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«Жилище Крапивинского муниципального округа» </t>
  </si>
  <si>
    <t>Муниципальная программа Крапивинского муниципального округа «Благоустройство и дорожное хозяйство» на территории Крапивинского муниципального округа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</si>
  <si>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</si>
  <si>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>Муниципальная программа Крапивинского муниципального округа «Улучшение условий и охраны труда в Крапивинском муниципальном округе»</t>
  </si>
  <si>
    <t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</t>
  </si>
  <si>
    <t>Муниципальная программа Крапивинского муниципального округа «Формирование современной городской среды в Крапивинском муниципальном округе»</t>
  </si>
  <si>
    <t>Муниципальная программа Крапивинского муниципального округа «Развитие туризма в Крапивинском муниципальном округе»</t>
  </si>
  <si>
    <t>25</t>
  </si>
  <si>
    <t xml:space="preserve">Муниципальная программа Крапивинского муниципального округа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</si>
  <si>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 xml:space="preserve">Муниципальная программа Крапивинского муниципального округа «Жилищно-коммунальный комплекс, энергосбережение и повышение энергетической эффективности на территории Крапивинского муниципального округа» </t>
  </si>
  <si>
    <t xml:space="preserve"> на 2020 год, отчет за 2019 год и прогноз бюджета  на 2021 год и на плановый период 2022 и 2023 годов</t>
  </si>
  <si>
    <t>Оценка ожидаемого исполнения расходов бюджета Крапивинского муниципального округа  по муниципальным программам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</si>
</sst>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72" fontId="47" fillId="0" borderId="10" xfId="0" applyNumberFormat="1" applyFont="1" applyFill="1" applyBorder="1" applyAlignment="1">
      <alignment vertical="center"/>
    </xf>
    <xf numFmtId="0" fontId="48" fillId="0" borderId="0" xfId="0" applyFont="1" applyAlignment="1">
      <alignment horizontal="left"/>
    </xf>
    <xf numFmtId="0" fontId="45" fillId="0" borderId="0" xfId="0" applyFont="1" applyAlignment="1">
      <alignment wrapText="1"/>
    </xf>
    <xf numFmtId="0" fontId="47" fillId="0" borderId="0" xfId="0" applyFont="1" applyAlignment="1">
      <alignment horizontal="right"/>
    </xf>
    <xf numFmtId="0" fontId="49" fillId="0" borderId="0" xfId="0" applyFont="1" applyAlignment="1">
      <alignment vertical="center" wrapText="1"/>
    </xf>
    <xf numFmtId="0" fontId="50" fillId="0" borderId="0" xfId="0" applyFont="1" applyFill="1" applyAlignment="1">
      <alignment horizont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173" fontId="47" fillId="0" borderId="10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2" fontId="45" fillId="0" borderId="0" xfId="0" applyNumberFormat="1" applyFont="1" applyAlignment="1">
      <alignment/>
    </xf>
    <xf numFmtId="178" fontId="47" fillId="33" borderId="10" xfId="0" applyNumberFormat="1" applyFont="1" applyFill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72" fontId="47" fillId="0" borderId="11" xfId="0" applyNumberFormat="1" applyFont="1" applyFill="1" applyBorder="1" applyAlignment="1">
      <alignment vertical="center"/>
    </xf>
    <xf numFmtId="172" fontId="47" fillId="0" borderId="12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vertical="center"/>
    </xf>
    <xf numFmtId="173" fontId="47" fillId="0" borderId="11" xfId="0" applyNumberFormat="1" applyFont="1" applyFill="1" applyBorder="1" applyAlignment="1">
      <alignment vertical="center"/>
    </xf>
    <xf numFmtId="178" fontId="47" fillId="0" borderId="13" xfId="0" applyNumberFormat="1" applyFont="1" applyFill="1" applyBorder="1" applyAlignment="1">
      <alignment horizontal="center" vertical="center"/>
    </xf>
    <xf numFmtId="178" fontId="47" fillId="33" borderId="11" xfId="0" applyNumberFormat="1" applyFont="1" applyFill="1" applyBorder="1" applyAlignment="1">
      <alignment horizontal="center" vertical="center"/>
    </xf>
    <xf numFmtId="178" fontId="47" fillId="33" borderId="12" xfId="0" applyNumberFormat="1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 vertical="center" wrapText="1"/>
    </xf>
    <xf numFmtId="172" fontId="47" fillId="0" borderId="15" xfId="0" applyNumberFormat="1" applyFont="1" applyFill="1" applyBorder="1" applyAlignment="1">
      <alignment vertical="center"/>
    </xf>
    <xf numFmtId="173" fontId="47" fillId="0" borderId="15" xfId="0" applyNumberFormat="1" applyFont="1" applyFill="1" applyBorder="1" applyAlignment="1">
      <alignment vertical="center"/>
    </xf>
    <xf numFmtId="173" fontId="47" fillId="0" borderId="16" xfId="0" applyNumberFormat="1" applyFont="1" applyFill="1" applyBorder="1" applyAlignment="1">
      <alignment vertical="center"/>
    </xf>
    <xf numFmtId="178" fontId="47" fillId="0" borderId="17" xfId="0" applyNumberFormat="1" applyFont="1" applyFill="1" applyBorder="1" applyAlignment="1">
      <alignment horizontal="center" vertical="center"/>
    </xf>
    <xf numFmtId="172" fontId="47" fillId="0" borderId="16" xfId="0" applyNumberFormat="1" applyFont="1" applyFill="1" applyBorder="1" applyAlignment="1">
      <alignment vertical="center"/>
    </xf>
    <xf numFmtId="172" fontId="47" fillId="0" borderId="14" xfId="0" applyNumberFormat="1" applyFont="1" applyFill="1" applyBorder="1" applyAlignment="1">
      <alignment vertical="center"/>
    </xf>
    <xf numFmtId="178" fontId="47" fillId="33" borderId="15" xfId="0" applyNumberFormat="1" applyFont="1" applyFill="1" applyBorder="1" applyAlignment="1">
      <alignment horizontal="center" vertical="center"/>
    </xf>
    <xf numFmtId="178" fontId="47" fillId="33" borderId="16" xfId="0" applyNumberFormat="1" applyFont="1" applyFill="1" applyBorder="1" applyAlignment="1">
      <alignment horizontal="center" vertical="center"/>
    </xf>
    <xf numFmtId="178" fontId="47" fillId="33" borderId="14" xfId="0" applyNumberFormat="1" applyFont="1" applyFill="1" applyBorder="1" applyAlignment="1">
      <alignment horizontal="center" vertical="center"/>
    </xf>
    <xf numFmtId="0" fontId="46" fillId="0" borderId="18" xfId="0" applyFont="1" applyBorder="1" applyAlignment="1">
      <alignment wrapText="1"/>
    </xf>
    <xf numFmtId="172" fontId="4" fillId="0" borderId="19" xfId="0" applyNumberFormat="1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178" fontId="46" fillId="0" borderId="18" xfId="0" applyNumberFormat="1" applyFont="1" applyFill="1" applyBorder="1" applyAlignment="1">
      <alignment horizontal="center" vertical="center"/>
    </xf>
    <xf numFmtId="178" fontId="46" fillId="33" borderId="20" xfId="0" applyNumberFormat="1" applyFont="1" applyFill="1" applyBorder="1" applyAlignment="1">
      <alignment horizontal="center" vertical="center"/>
    </xf>
    <xf numFmtId="178" fontId="46" fillId="33" borderId="21" xfId="0" applyNumberFormat="1" applyFont="1" applyFill="1" applyBorder="1" applyAlignment="1">
      <alignment horizontal="center" vertical="center"/>
    </xf>
    <xf numFmtId="178" fontId="46" fillId="33" borderId="22" xfId="0" applyNumberFormat="1" applyFont="1" applyFill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/>
    </xf>
    <xf numFmtId="49" fontId="46" fillId="0" borderId="23" xfId="0" applyNumberFormat="1" applyFont="1" applyBorder="1" applyAlignment="1">
      <alignment horizontal="left" vertical="center"/>
    </xf>
    <xf numFmtId="0" fontId="51" fillId="0" borderId="24" xfId="52" applyFont="1" applyFill="1" applyBorder="1" applyAlignment="1">
      <alignment horizontal="center" vertical="center" wrapText="1"/>
      <protection/>
    </xf>
    <xf numFmtId="0" fontId="51" fillId="0" borderId="25" xfId="52" applyFont="1" applyFill="1" applyBorder="1" applyAlignment="1">
      <alignment horizontal="center" vertical="center" wrapText="1"/>
      <protection/>
    </xf>
    <xf numFmtId="0" fontId="51" fillId="0" borderId="26" xfId="52" applyFont="1" applyFill="1" applyBorder="1" applyAlignment="1">
      <alignment horizontal="center" vertical="center" wrapText="1"/>
      <protection/>
    </xf>
    <xf numFmtId="0" fontId="51" fillId="0" borderId="16" xfId="52" applyFont="1" applyFill="1" applyBorder="1" applyAlignment="1">
      <alignment horizontal="center" vertical="center" wrapText="1"/>
      <protection/>
    </xf>
    <xf numFmtId="0" fontId="51" fillId="0" borderId="15" xfId="52" applyFont="1" applyFill="1" applyBorder="1" applyAlignment="1">
      <alignment vertical="center" wrapText="1"/>
      <protection/>
    </xf>
    <xf numFmtId="0" fontId="51" fillId="0" borderId="16" xfId="52" applyFont="1" applyFill="1" applyBorder="1" applyAlignment="1">
      <alignment vertical="center" wrapText="1"/>
      <protection/>
    </xf>
    <xf numFmtId="0" fontId="51" fillId="0" borderId="14" xfId="52" applyFont="1" applyFill="1" applyBorder="1" applyAlignment="1">
      <alignment vertical="center" wrapText="1"/>
      <protection/>
    </xf>
    <xf numFmtId="0" fontId="47" fillId="0" borderId="10" xfId="0" applyFont="1" applyBorder="1" applyAlignment="1">
      <alignment horizontal="center" vertical="center"/>
    </xf>
    <xf numFmtId="172" fontId="49" fillId="0" borderId="0" xfId="0" applyNumberFormat="1" applyFont="1" applyAlignment="1">
      <alignment vertical="center" wrapText="1"/>
    </xf>
    <xf numFmtId="0" fontId="47" fillId="0" borderId="12" xfId="0" applyNumberFormat="1" applyFont="1" applyBorder="1" applyAlignment="1">
      <alignment horizontal="left" vertical="center" wrapText="1"/>
    </xf>
    <xf numFmtId="173" fontId="47" fillId="0" borderId="27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1" fillId="0" borderId="28" xfId="52" applyFont="1" applyFill="1" applyBorder="1" applyAlignment="1">
      <alignment horizontal="center" vertical="center" wrapText="1"/>
      <protection/>
    </xf>
    <xf numFmtId="0" fontId="51" fillId="0" borderId="29" xfId="52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30" xfId="52" applyFont="1" applyFill="1" applyBorder="1" applyAlignment="1">
      <alignment horizontal="center" vertical="center" textRotation="90" wrapText="1"/>
      <protection/>
    </xf>
    <xf numFmtId="0" fontId="51" fillId="0" borderId="31" xfId="52" applyFont="1" applyFill="1" applyBorder="1" applyAlignment="1">
      <alignment horizontal="center" vertical="center" textRotation="90" wrapText="1"/>
      <protection/>
    </xf>
    <xf numFmtId="3" fontId="5" fillId="0" borderId="32" xfId="53" applyNumberFormat="1" applyFont="1" applyFill="1" applyBorder="1" applyAlignment="1" applyProtection="1">
      <alignment horizontal="center" vertical="center" wrapText="1"/>
      <protection locked="0"/>
    </xf>
    <xf numFmtId="3" fontId="5" fillId="0" borderId="33" xfId="53" applyNumberFormat="1" applyFont="1" applyFill="1" applyBorder="1" applyAlignment="1" applyProtection="1">
      <alignment horizontal="center" vertical="center" wrapText="1"/>
      <protection locked="0"/>
    </xf>
    <xf numFmtId="3" fontId="5" fillId="0" borderId="34" xfId="53" applyNumberFormat="1" applyFont="1" applyFill="1" applyBorder="1" applyAlignment="1" applyProtection="1">
      <alignment horizontal="center" vertical="center" wrapText="1"/>
      <protection locked="0"/>
    </xf>
    <xf numFmtId="0" fontId="51" fillId="0" borderId="32" xfId="52" applyFont="1" applyFill="1" applyBorder="1" applyAlignment="1">
      <alignment horizontal="center" vertical="center" wrapText="1"/>
      <protection/>
    </xf>
    <xf numFmtId="0" fontId="51" fillId="0" borderId="33" xfId="52" applyFont="1" applyFill="1" applyBorder="1" applyAlignment="1">
      <alignment horizontal="center" vertical="center" wrapText="1"/>
      <protection/>
    </xf>
    <xf numFmtId="0" fontId="49" fillId="0" borderId="35" xfId="0" applyFont="1" applyBorder="1" applyAlignment="1">
      <alignment horizontal="center" vertical="center" textRotation="90" wrapText="1"/>
    </xf>
    <xf numFmtId="0" fontId="49" fillId="0" borderId="36" xfId="0" applyFont="1" applyBorder="1" applyAlignment="1">
      <alignment horizontal="center" vertical="center" textRotation="90" wrapText="1"/>
    </xf>
    <xf numFmtId="0" fontId="49" fillId="0" borderId="3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="80" zoomScaleNormal="80" zoomScalePageLayoutView="0" workbookViewId="0" topLeftCell="A32">
      <selection activeCell="H19" sqref="H19"/>
    </sheetView>
  </sheetViews>
  <sheetFormatPr defaultColWidth="9.140625" defaultRowHeight="15"/>
  <cols>
    <col min="1" max="1" width="5.140625" style="1" customWidth="1"/>
    <col min="2" max="2" width="50.57421875" style="1" customWidth="1"/>
    <col min="3" max="3" width="16.00390625" style="1" customWidth="1"/>
    <col min="4" max="4" width="18.00390625" style="1" customWidth="1"/>
    <col min="5" max="5" width="16.57421875" style="1" customWidth="1"/>
    <col min="6" max="6" width="15.421875" style="1" customWidth="1"/>
    <col min="7" max="7" width="13.140625" style="1" customWidth="1"/>
    <col min="8" max="8" width="17.8515625" style="1" customWidth="1"/>
    <col min="9" max="9" width="17.00390625" style="1" customWidth="1"/>
    <col min="10" max="10" width="16.28125" style="1" customWidth="1"/>
    <col min="11" max="11" width="14.00390625" style="1" customWidth="1"/>
    <col min="12" max="12" width="14.8515625" style="1" customWidth="1"/>
    <col min="13" max="13" width="13.28125" style="1" customWidth="1"/>
    <col min="14" max="14" width="9.421875" style="1" customWidth="1"/>
    <col min="15" max="16384" width="9.140625" style="1" customWidth="1"/>
  </cols>
  <sheetData>
    <row r="1" spans="1:13" ht="18.75">
      <c r="A1" s="62" t="s">
        <v>75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8.75">
      <c r="A2" s="62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8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9.5" thickBot="1">
      <c r="A4" s="2"/>
      <c r="B4" s="2"/>
      <c r="C4" s="2"/>
      <c r="D4" s="8"/>
      <c r="E4" s="8"/>
      <c r="F4" s="8"/>
      <c r="G4" s="9"/>
      <c r="H4" s="63"/>
      <c r="I4" s="63"/>
      <c r="J4" s="63"/>
      <c r="K4" s="2"/>
      <c r="L4" s="2"/>
      <c r="M4" s="6" t="s">
        <v>0</v>
      </c>
    </row>
    <row r="5" spans="1:13" s="10" customFormat="1" ht="32.25" customHeight="1">
      <c r="A5" s="71" t="s">
        <v>28</v>
      </c>
      <c r="B5" s="73" t="s">
        <v>30</v>
      </c>
      <c r="C5" s="60" t="s">
        <v>32</v>
      </c>
      <c r="D5" s="69" t="s">
        <v>33</v>
      </c>
      <c r="E5" s="70"/>
      <c r="F5" s="70"/>
      <c r="G5" s="64" t="s">
        <v>34</v>
      </c>
      <c r="H5" s="75" t="s">
        <v>35</v>
      </c>
      <c r="I5" s="76"/>
      <c r="J5" s="77"/>
      <c r="K5" s="66" t="s">
        <v>25</v>
      </c>
      <c r="L5" s="67"/>
      <c r="M5" s="68"/>
    </row>
    <row r="6" spans="1:13" s="10" customFormat="1" ht="88.5" customHeight="1">
      <c r="A6" s="72"/>
      <c r="B6" s="74"/>
      <c r="C6" s="61"/>
      <c r="D6" s="47" t="s">
        <v>36</v>
      </c>
      <c r="E6" s="48" t="s">
        <v>37</v>
      </c>
      <c r="F6" s="48" t="s">
        <v>38</v>
      </c>
      <c r="G6" s="65"/>
      <c r="H6" s="49" t="s">
        <v>39</v>
      </c>
      <c r="I6" s="50" t="s">
        <v>40</v>
      </c>
      <c r="J6" s="48" t="s">
        <v>41</v>
      </c>
      <c r="K6" s="51" t="s">
        <v>42</v>
      </c>
      <c r="L6" s="52" t="s">
        <v>26</v>
      </c>
      <c r="M6" s="53" t="s">
        <v>43</v>
      </c>
    </row>
    <row r="7" spans="1:13" ht="18.75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  <c r="L7" s="54">
        <v>12</v>
      </c>
      <c r="M7" s="54">
        <v>13</v>
      </c>
    </row>
    <row r="8" spans="1:13" ht="91.5" customHeight="1">
      <c r="A8" s="15" t="s">
        <v>1</v>
      </c>
      <c r="B8" s="16" t="s">
        <v>47</v>
      </c>
      <c r="C8" s="21">
        <f>40861.7+52443.9-229.1-249.3</f>
        <v>92827.2</v>
      </c>
      <c r="D8" s="24">
        <v>86031</v>
      </c>
      <c r="E8" s="11">
        <v>68546.5</v>
      </c>
      <c r="F8" s="57">
        <f>86031-400</f>
        <v>85631</v>
      </c>
      <c r="G8" s="25">
        <f aca="true" t="shared" si="0" ref="G8:G20">F8/C8</f>
        <v>0.922</v>
      </c>
      <c r="H8" s="21">
        <v>55839.3</v>
      </c>
      <c r="I8" s="3">
        <v>50849.6</v>
      </c>
      <c r="J8" s="22">
        <v>47452.5</v>
      </c>
      <c r="K8" s="26">
        <f aca="true" t="shared" si="1" ref="K8:K30">H8/F8</f>
        <v>0.652</v>
      </c>
      <c r="L8" s="14">
        <f>I8/H8</f>
        <v>0.911</v>
      </c>
      <c r="M8" s="27">
        <f>J8/I8</f>
        <v>0.933</v>
      </c>
    </row>
    <row r="9" spans="1:13" ht="78.75" customHeight="1">
      <c r="A9" s="15" t="s">
        <v>2</v>
      </c>
      <c r="B9" s="16" t="s">
        <v>48</v>
      </c>
      <c r="C9" s="21">
        <v>526689.8</v>
      </c>
      <c r="D9" s="24">
        <v>567649.1</v>
      </c>
      <c r="E9" s="11">
        <v>423189.7</v>
      </c>
      <c r="F9" s="57">
        <v>567649.1</v>
      </c>
      <c r="G9" s="25">
        <f t="shared" si="0"/>
        <v>1.078</v>
      </c>
      <c r="H9" s="21">
        <v>402899.2</v>
      </c>
      <c r="I9" s="3">
        <v>394723.5</v>
      </c>
      <c r="J9" s="22">
        <v>382925.8</v>
      </c>
      <c r="K9" s="26">
        <f t="shared" si="1"/>
        <v>0.71</v>
      </c>
      <c r="L9" s="14">
        <f aca="true" t="shared" si="2" ref="L9:L36">I9/H9</f>
        <v>0.98</v>
      </c>
      <c r="M9" s="27">
        <f aca="true" t="shared" si="3" ref="M9:M36">J9/I9</f>
        <v>0.97</v>
      </c>
    </row>
    <row r="10" spans="1:13" ht="77.25" customHeight="1">
      <c r="A10" s="15" t="s">
        <v>3</v>
      </c>
      <c r="B10" s="16" t="s">
        <v>49</v>
      </c>
      <c r="C10" s="21">
        <v>248413.4</v>
      </c>
      <c r="D10" s="24">
        <v>122738.6</v>
      </c>
      <c r="E10" s="11">
        <v>103207.6</v>
      </c>
      <c r="F10" s="57">
        <v>122738.6</v>
      </c>
      <c r="G10" s="25">
        <f t="shared" si="0"/>
        <v>0.494</v>
      </c>
      <c r="H10" s="21">
        <v>81442.5</v>
      </c>
      <c r="I10" s="3">
        <v>80654.5</v>
      </c>
      <c r="J10" s="22">
        <v>80654.5</v>
      </c>
      <c r="K10" s="26">
        <f t="shared" si="1"/>
        <v>0.664</v>
      </c>
      <c r="L10" s="14">
        <f t="shared" si="2"/>
        <v>0.99</v>
      </c>
      <c r="M10" s="27">
        <f t="shared" si="3"/>
        <v>1</v>
      </c>
    </row>
    <row r="11" spans="1:13" ht="75">
      <c r="A11" s="15" t="s">
        <v>4</v>
      </c>
      <c r="B11" s="16" t="s">
        <v>50</v>
      </c>
      <c r="C11" s="21">
        <v>157058.3</v>
      </c>
      <c r="D11" s="24">
        <v>165858.8</v>
      </c>
      <c r="E11" s="11">
        <v>137679.8</v>
      </c>
      <c r="F11" s="57">
        <v>165858.8</v>
      </c>
      <c r="G11" s="25">
        <f t="shared" si="0"/>
        <v>1.056</v>
      </c>
      <c r="H11" s="21">
        <v>96822.5</v>
      </c>
      <c r="I11" s="3">
        <v>90675.7</v>
      </c>
      <c r="J11" s="22">
        <v>83545.7</v>
      </c>
      <c r="K11" s="26">
        <f t="shared" si="1"/>
        <v>0.584</v>
      </c>
      <c r="L11" s="14">
        <f t="shared" si="2"/>
        <v>0.937</v>
      </c>
      <c r="M11" s="27">
        <f t="shared" si="3"/>
        <v>0.921</v>
      </c>
    </row>
    <row r="12" spans="1:13" ht="84" customHeight="1">
      <c r="A12" s="15" t="s">
        <v>5</v>
      </c>
      <c r="B12" s="16" t="s">
        <v>51</v>
      </c>
      <c r="C12" s="21">
        <v>2979.9</v>
      </c>
      <c r="D12" s="24">
        <v>2941.1</v>
      </c>
      <c r="E12" s="11">
        <v>2414.7</v>
      </c>
      <c r="F12" s="57">
        <v>2941.1</v>
      </c>
      <c r="G12" s="25">
        <f t="shared" si="0"/>
        <v>0.987</v>
      </c>
      <c r="H12" s="21">
        <v>1995</v>
      </c>
      <c r="I12" s="3">
        <v>1782</v>
      </c>
      <c r="J12" s="22">
        <v>1630</v>
      </c>
      <c r="K12" s="26">
        <f t="shared" si="1"/>
        <v>0.678</v>
      </c>
      <c r="L12" s="14">
        <f t="shared" si="2"/>
        <v>0.893</v>
      </c>
      <c r="M12" s="27">
        <f t="shared" si="3"/>
        <v>0.915</v>
      </c>
    </row>
    <row r="13" spans="1:13" ht="75">
      <c r="A13" s="15" t="s">
        <v>6</v>
      </c>
      <c r="B13" s="17" t="s">
        <v>56</v>
      </c>
      <c r="C13" s="21">
        <v>7686.7</v>
      </c>
      <c r="D13" s="24">
        <v>10164.5</v>
      </c>
      <c r="E13" s="12">
        <v>8355.1</v>
      </c>
      <c r="F13" s="57">
        <v>10164.5</v>
      </c>
      <c r="G13" s="25">
        <f t="shared" si="0"/>
        <v>1.322</v>
      </c>
      <c r="H13" s="21">
        <v>6965</v>
      </c>
      <c r="I13" s="3">
        <v>5085</v>
      </c>
      <c r="J13" s="22">
        <v>4845</v>
      </c>
      <c r="K13" s="26">
        <f t="shared" si="1"/>
        <v>0.685</v>
      </c>
      <c r="L13" s="14">
        <f t="shared" si="2"/>
        <v>0.73</v>
      </c>
      <c r="M13" s="27">
        <f t="shared" si="3"/>
        <v>0.953</v>
      </c>
    </row>
    <row r="14" spans="1:13" ht="75">
      <c r="A14" s="15" t="s">
        <v>7</v>
      </c>
      <c r="B14" s="16" t="s">
        <v>57</v>
      </c>
      <c r="C14" s="21">
        <v>25002.5</v>
      </c>
      <c r="D14" s="24">
        <v>22396.6</v>
      </c>
      <c r="E14" s="11">
        <v>15999.8</v>
      </c>
      <c r="F14" s="57">
        <v>22396.6</v>
      </c>
      <c r="G14" s="25">
        <f t="shared" si="0"/>
        <v>0.896</v>
      </c>
      <c r="H14" s="21">
        <v>15990</v>
      </c>
      <c r="I14" s="3">
        <v>13685</v>
      </c>
      <c r="J14" s="22">
        <v>12310</v>
      </c>
      <c r="K14" s="26">
        <f t="shared" si="1"/>
        <v>0.714</v>
      </c>
      <c r="L14" s="14">
        <f t="shared" si="2"/>
        <v>0.856</v>
      </c>
      <c r="M14" s="27">
        <f t="shared" si="3"/>
        <v>0.9</v>
      </c>
    </row>
    <row r="15" spans="1:13" ht="131.25">
      <c r="A15" s="15" t="s">
        <v>8</v>
      </c>
      <c r="B15" s="16" t="s">
        <v>73</v>
      </c>
      <c r="C15" s="23">
        <f>94332.5+44893.4-438.5-29.2</f>
        <v>138758.2</v>
      </c>
      <c r="D15" s="24">
        <v>149924.5</v>
      </c>
      <c r="E15" s="11">
        <v>67165.8</v>
      </c>
      <c r="F15" s="57">
        <f>149924.5+1141.2</f>
        <v>151065.7</v>
      </c>
      <c r="G15" s="25">
        <f t="shared" si="0"/>
        <v>1.089</v>
      </c>
      <c r="H15" s="21">
        <v>148771.6</v>
      </c>
      <c r="I15" s="3">
        <v>143641.6</v>
      </c>
      <c r="J15" s="22">
        <v>156641.6</v>
      </c>
      <c r="K15" s="26">
        <f t="shared" si="1"/>
        <v>0.985</v>
      </c>
      <c r="L15" s="14">
        <f t="shared" si="2"/>
        <v>0.966</v>
      </c>
      <c r="M15" s="27">
        <f t="shared" si="3"/>
        <v>1.091</v>
      </c>
    </row>
    <row r="16" spans="1:13" ht="112.5">
      <c r="A16" s="15" t="s">
        <v>9</v>
      </c>
      <c r="B16" s="16" t="s">
        <v>58</v>
      </c>
      <c r="C16" s="21">
        <v>3373</v>
      </c>
      <c r="D16" s="24">
        <v>5159</v>
      </c>
      <c r="E16" s="11">
        <v>3301.3</v>
      </c>
      <c r="F16" s="57">
        <v>5159</v>
      </c>
      <c r="G16" s="25">
        <f t="shared" si="0"/>
        <v>1.529</v>
      </c>
      <c r="H16" s="21">
        <v>4767.5</v>
      </c>
      <c r="I16" s="3">
        <v>4432.5</v>
      </c>
      <c r="J16" s="22">
        <v>3807.5</v>
      </c>
      <c r="K16" s="26">
        <f t="shared" si="1"/>
        <v>0.924</v>
      </c>
      <c r="L16" s="14">
        <f t="shared" si="2"/>
        <v>0.93</v>
      </c>
      <c r="M16" s="27">
        <f t="shared" si="3"/>
        <v>0.859</v>
      </c>
    </row>
    <row r="17" spans="1:13" ht="93.75">
      <c r="A17" s="15" t="s">
        <v>10</v>
      </c>
      <c r="B17" s="16" t="s">
        <v>59</v>
      </c>
      <c r="C17" s="21">
        <v>2054.9</v>
      </c>
      <c r="D17" s="24">
        <v>2060</v>
      </c>
      <c r="E17" s="11">
        <v>0</v>
      </c>
      <c r="F17" s="57">
        <v>2060</v>
      </c>
      <c r="G17" s="25">
        <f t="shared" si="0"/>
        <v>1.002</v>
      </c>
      <c r="H17" s="21">
        <v>120</v>
      </c>
      <c r="I17" s="3">
        <v>100</v>
      </c>
      <c r="J17" s="22">
        <v>80</v>
      </c>
      <c r="K17" s="26">
        <f t="shared" si="1"/>
        <v>0.058</v>
      </c>
      <c r="L17" s="14">
        <f t="shared" si="2"/>
        <v>0.833</v>
      </c>
      <c r="M17" s="27">
        <f t="shared" si="3"/>
        <v>0.8</v>
      </c>
    </row>
    <row r="18" spans="1:13" ht="93.75">
      <c r="A18" s="15" t="s">
        <v>11</v>
      </c>
      <c r="B18" s="16" t="s">
        <v>60</v>
      </c>
      <c r="C18" s="21">
        <v>12221.1</v>
      </c>
      <c r="D18" s="24">
        <v>11013.5</v>
      </c>
      <c r="E18" s="11">
        <v>10262.1</v>
      </c>
      <c r="F18" s="57">
        <v>11013.5</v>
      </c>
      <c r="G18" s="25">
        <f t="shared" si="0"/>
        <v>0.901</v>
      </c>
      <c r="H18" s="21">
        <v>3070</v>
      </c>
      <c r="I18" s="3">
        <v>0</v>
      </c>
      <c r="J18" s="22">
        <v>0</v>
      </c>
      <c r="K18" s="26">
        <f t="shared" si="1"/>
        <v>0.279</v>
      </c>
      <c r="L18" s="14">
        <f t="shared" si="2"/>
        <v>0</v>
      </c>
      <c r="M18" s="27" t="e">
        <f t="shared" si="3"/>
        <v>#DIV/0!</v>
      </c>
    </row>
    <row r="19" spans="1:13" ht="187.5">
      <c r="A19" s="15" t="s">
        <v>12</v>
      </c>
      <c r="B19" s="18" t="s">
        <v>29</v>
      </c>
      <c r="C19" s="21">
        <v>6903</v>
      </c>
      <c r="D19" s="24">
        <v>0</v>
      </c>
      <c r="E19" s="11">
        <v>0</v>
      </c>
      <c r="F19" s="57">
        <v>0</v>
      </c>
      <c r="G19" s="25">
        <f t="shared" si="0"/>
        <v>0</v>
      </c>
      <c r="H19" s="21">
        <v>0</v>
      </c>
      <c r="I19" s="3">
        <v>0</v>
      </c>
      <c r="J19" s="22">
        <v>0</v>
      </c>
      <c r="K19" s="26" t="e">
        <f t="shared" si="1"/>
        <v>#DIV/0!</v>
      </c>
      <c r="L19" s="14" t="e">
        <f t="shared" si="2"/>
        <v>#DIV/0!</v>
      </c>
      <c r="M19" s="27" t="e">
        <f t="shared" si="3"/>
        <v>#DIV/0!</v>
      </c>
    </row>
    <row r="20" spans="1:13" ht="75">
      <c r="A20" s="15" t="s">
        <v>12</v>
      </c>
      <c r="B20" s="19" t="s">
        <v>61</v>
      </c>
      <c r="C20" s="21">
        <v>0</v>
      </c>
      <c r="D20" s="24">
        <v>2382.7</v>
      </c>
      <c r="E20" s="11">
        <v>1883.7</v>
      </c>
      <c r="F20" s="57">
        <v>2382.7</v>
      </c>
      <c r="G20" s="25" t="e">
        <f t="shared" si="0"/>
        <v>#DIV/0!</v>
      </c>
      <c r="H20" s="21">
        <v>1565</v>
      </c>
      <c r="I20" s="3">
        <v>1565</v>
      </c>
      <c r="J20" s="22">
        <v>1565</v>
      </c>
      <c r="K20" s="26">
        <f t="shared" si="1"/>
        <v>0.657</v>
      </c>
      <c r="L20" s="14">
        <f t="shared" si="2"/>
        <v>1</v>
      </c>
      <c r="M20" s="27">
        <f t="shared" si="3"/>
        <v>1</v>
      </c>
    </row>
    <row r="21" spans="1:13" ht="75">
      <c r="A21" s="15" t="s">
        <v>13</v>
      </c>
      <c r="B21" s="16" t="s">
        <v>62</v>
      </c>
      <c r="C21" s="21">
        <v>56</v>
      </c>
      <c r="D21" s="24">
        <v>61.7</v>
      </c>
      <c r="E21" s="11">
        <v>57.2</v>
      </c>
      <c r="F21" s="57">
        <v>61.7</v>
      </c>
      <c r="G21" s="25">
        <f aca="true" t="shared" si="4" ref="G21:G27">F21/C21</f>
        <v>1.102</v>
      </c>
      <c r="H21" s="21">
        <v>50</v>
      </c>
      <c r="I21" s="3">
        <v>30</v>
      </c>
      <c r="J21" s="22">
        <v>30</v>
      </c>
      <c r="K21" s="26">
        <f t="shared" si="1"/>
        <v>0.81</v>
      </c>
      <c r="L21" s="14">
        <f t="shared" si="2"/>
        <v>0.6</v>
      </c>
      <c r="M21" s="27">
        <f t="shared" si="3"/>
        <v>1</v>
      </c>
    </row>
    <row r="22" spans="1:13" ht="112.5">
      <c r="A22" s="15" t="s">
        <v>14</v>
      </c>
      <c r="B22" s="16" t="s">
        <v>63</v>
      </c>
      <c r="C22" s="21">
        <f>1961.8-20</f>
        <v>1941.8</v>
      </c>
      <c r="D22" s="24">
        <v>1996.2</v>
      </c>
      <c r="E22" s="11">
        <v>1759.6</v>
      </c>
      <c r="F22" s="57">
        <v>1996.2</v>
      </c>
      <c r="G22" s="25">
        <f t="shared" si="4"/>
        <v>1.028</v>
      </c>
      <c r="H22" s="21">
        <v>1000</v>
      </c>
      <c r="I22" s="3">
        <v>1000</v>
      </c>
      <c r="J22" s="22">
        <v>1000</v>
      </c>
      <c r="K22" s="26">
        <f t="shared" si="1"/>
        <v>0.501</v>
      </c>
      <c r="L22" s="14">
        <f t="shared" si="2"/>
        <v>1</v>
      </c>
      <c r="M22" s="27">
        <f t="shared" si="3"/>
        <v>1</v>
      </c>
    </row>
    <row r="23" spans="1:13" ht="75">
      <c r="A23" s="15" t="s">
        <v>15</v>
      </c>
      <c r="B23" s="16" t="s">
        <v>64</v>
      </c>
      <c r="C23" s="21">
        <v>19043.1</v>
      </c>
      <c r="D23" s="24">
        <v>8255.4</v>
      </c>
      <c r="E23" s="11">
        <v>2470.4</v>
      </c>
      <c r="F23" s="57">
        <v>8255.4</v>
      </c>
      <c r="G23" s="25">
        <f t="shared" si="4"/>
        <v>0.434</v>
      </c>
      <c r="H23" s="21">
        <v>1746</v>
      </c>
      <c r="I23" s="3">
        <v>6179.1</v>
      </c>
      <c r="J23" s="22">
        <v>4504.7</v>
      </c>
      <c r="K23" s="26">
        <f t="shared" si="1"/>
        <v>0.211</v>
      </c>
      <c r="L23" s="14">
        <f t="shared" si="2"/>
        <v>3.539</v>
      </c>
      <c r="M23" s="27">
        <f t="shared" si="3"/>
        <v>0.729</v>
      </c>
    </row>
    <row r="24" spans="1:13" ht="93.75">
      <c r="A24" s="15" t="s">
        <v>16</v>
      </c>
      <c r="B24" s="20" t="s">
        <v>65</v>
      </c>
      <c r="C24" s="21">
        <f>58216.6-1120.2</f>
        <v>57096.4</v>
      </c>
      <c r="D24" s="24">
        <v>67353.3</v>
      </c>
      <c r="E24" s="11">
        <v>47311.6</v>
      </c>
      <c r="F24" s="57">
        <v>67353.3</v>
      </c>
      <c r="G24" s="25">
        <f t="shared" si="4"/>
        <v>1.18</v>
      </c>
      <c r="H24" s="21">
        <v>35536.9</v>
      </c>
      <c r="I24" s="3">
        <v>32000</v>
      </c>
      <c r="J24" s="22">
        <v>32000</v>
      </c>
      <c r="K24" s="26">
        <f t="shared" si="1"/>
        <v>0.528</v>
      </c>
      <c r="L24" s="14">
        <f t="shared" si="2"/>
        <v>0.9</v>
      </c>
      <c r="M24" s="27">
        <f t="shared" si="3"/>
        <v>1</v>
      </c>
    </row>
    <row r="25" spans="1:13" ht="75">
      <c r="A25" s="15" t="s">
        <v>17</v>
      </c>
      <c r="B25" s="16" t="s">
        <v>66</v>
      </c>
      <c r="C25" s="21">
        <f>440.8-20</f>
        <v>420.8</v>
      </c>
      <c r="D25" s="24">
        <v>456.9</v>
      </c>
      <c r="E25" s="11">
        <v>318.7</v>
      </c>
      <c r="F25" s="57">
        <v>456.9</v>
      </c>
      <c r="G25" s="25">
        <f t="shared" si="4"/>
        <v>1.086</v>
      </c>
      <c r="H25" s="21">
        <v>399.6</v>
      </c>
      <c r="I25" s="3">
        <v>369.6</v>
      </c>
      <c r="J25" s="22">
        <v>369.6</v>
      </c>
      <c r="K25" s="26">
        <f t="shared" si="1"/>
        <v>0.875</v>
      </c>
      <c r="L25" s="14">
        <f t="shared" si="2"/>
        <v>0.925</v>
      </c>
      <c r="M25" s="27">
        <f t="shared" si="3"/>
        <v>1</v>
      </c>
    </row>
    <row r="26" spans="1:13" ht="75">
      <c r="A26" s="15" t="s">
        <v>18</v>
      </c>
      <c r="B26" s="16" t="s">
        <v>67</v>
      </c>
      <c r="C26" s="21">
        <v>779.4</v>
      </c>
      <c r="D26" s="24">
        <v>809.4</v>
      </c>
      <c r="E26" s="11">
        <v>626.8</v>
      </c>
      <c r="F26" s="57">
        <v>809.4</v>
      </c>
      <c r="G26" s="25">
        <f t="shared" si="4"/>
        <v>1.038</v>
      </c>
      <c r="H26" s="21">
        <v>524.2</v>
      </c>
      <c r="I26" s="3">
        <v>524.2</v>
      </c>
      <c r="J26" s="22">
        <v>524.2</v>
      </c>
      <c r="K26" s="26">
        <f t="shared" si="1"/>
        <v>0.648</v>
      </c>
      <c r="L26" s="14">
        <f t="shared" si="2"/>
        <v>1</v>
      </c>
      <c r="M26" s="27">
        <f t="shared" si="3"/>
        <v>1</v>
      </c>
    </row>
    <row r="27" spans="1:13" ht="112.5">
      <c r="A27" s="15" t="s">
        <v>19</v>
      </c>
      <c r="B27" s="16" t="s">
        <v>68</v>
      </c>
      <c r="C27" s="21">
        <v>15</v>
      </c>
      <c r="D27" s="24">
        <v>10</v>
      </c>
      <c r="E27" s="11">
        <v>10</v>
      </c>
      <c r="F27" s="57">
        <v>10</v>
      </c>
      <c r="G27" s="25">
        <f t="shared" si="4"/>
        <v>0.667</v>
      </c>
      <c r="H27" s="21">
        <v>348</v>
      </c>
      <c r="I27" s="3">
        <v>348</v>
      </c>
      <c r="J27" s="22">
        <v>348</v>
      </c>
      <c r="K27" s="26">
        <f t="shared" si="1"/>
        <v>34.8</v>
      </c>
      <c r="L27" s="14">
        <f t="shared" si="2"/>
        <v>1</v>
      </c>
      <c r="M27" s="27">
        <f t="shared" si="3"/>
        <v>1</v>
      </c>
    </row>
    <row r="28" spans="1:13" ht="93.75">
      <c r="A28" s="15" t="s">
        <v>20</v>
      </c>
      <c r="B28" s="16" t="s">
        <v>69</v>
      </c>
      <c r="C28" s="21">
        <v>7880.5</v>
      </c>
      <c r="D28" s="24">
        <v>8489.7</v>
      </c>
      <c r="E28" s="11">
        <v>4766.3</v>
      </c>
      <c r="F28" s="57">
        <v>8489.7</v>
      </c>
      <c r="G28" s="25">
        <f aca="true" t="shared" si="5" ref="G28:G33">F28/C28</f>
        <v>1.077</v>
      </c>
      <c r="H28" s="21">
        <v>6452.6</v>
      </c>
      <c r="I28" s="3">
        <v>6638.3</v>
      </c>
      <c r="J28" s="22">
        <v>6689.1</v>
      </c>
      <c r="K28" s="26">
        <f t="shared" si="1"/>
        <v>0.76</v>
      </c>
      <c r="L28" s="14">
        <f t="shared" si="2"/>
        <v>1.029</v>
      </c>
      <c r="M28" s="27">
        <f t="shared" si="3"/>
        <v>1.008</v>
      </c>
    </row>
    <row r="29" spans="1:13" ht="64.5" customHeight="1">
      <c r="A29" s="15" t="s">
        <v>21</v>
      </c>
      <c r="B29" s="16" t="s">
        <v>70</v>
      </c>
      <c r="C29" s="21">
        <v>6</v>
      </c>
      <c r="D29" s="24">
        <v>2490</v>
      </c>
      <c r="E29" s="11">
        <v>91.8</v>
      </c>
      <c r="F29" s="57">
        <v>2490</v>
      </c>
      <c r="G29" s="25">
        <f t="shared" si="5"/>
        <v>415</v>
      </c>
      <c r="H29" s="21">
        <v>167.7</v>
      </c>
      <c r="I29" s="3">
        <v>110</v>
      </c>
      <c r="J29" s="22">
        <v>110</v>
      </c>
      <c r="K29" s="26">
        <f t="shared" si="1"/>
        <v>0.067</v>
      </c>
      <c r="L29" s="14">
        <f t="shared" si="2"/>
        <v>0.656</v>
      </c>
      <c r="M29" s="27">
        <f t="shared" si="3"/>
        <v>1</v>
      </c>
    </row>
    <row r="30" spans="1:13" ht="80.25" customHeight="1">
      <c r="A30" s="15" t="s">
        <v>45</v>
      </c>
      <c r="B30" s="16" t="s">
        <v>46</v>
      </c>
      <c r="C30" s="21">
        <v>0</v>
      </c>
      <c r="D30" s="24">
        <v>8.3</v>
      </c>
      <c r="E30" s="11">
        <v>8.3</v>
      </c>
      <c r="F30" s="57">
        <v>8.3</v>
      </c>
      <c r="G30" s="25" t="e">
        <f t="shared" si="5"/>
        <v>#DIV/0!</v>
      </c>
      <c r="H30" s="21">
        <v>1.8</v>
      </c>
      <c r="I30" s="3">
        <v>1.5</v>
      </c>
      <c r="J30" s="22">
        <v>1.5</v>
      </c>
      <c r="K30" s="26">
        <f t="shared" si="1"/>
        <v>0.217</v>
      </c>
      <c r="L30" s="14">
        <f t="shared" si="2"/>
        <v>0.833</v>
      </c>
      <c r="M30" s="27">
        <f t="shared" si="3"/>
        <v>1</v>
      </c>
    </row>
    <row r="31" spans="1:13" ht="99" customHeight="1">
      <c r="A31" s="15" t="s">
        <v>52</v>
      </c>
      <c r="B31" s="16" t="s">
        <v>53</v>
      </c>
      <c r="C31" s="21">
        <v>0</v>
      </c>
      <c r="D31" s="24">
        <v>0</v>
      </c>
      <c r="E31" s="11">
        <v>0</v>
      </c>
      <c r="F31" s="57">
        <v>0</v>
      </c>
      <c r="G31" s="25" t="e">
        <f t="shared" si="5"/>
        <v>#DIV/0!</v>
      </c>
      <c r="H31" s="21">
        <v>2914.2</v>
      </c>
      <c r="I31" s="3">
        <v>2470</v>
      </c>
      <c r="J31" s="22">
        <v>1715.7</v>
      </c>
      <c r="K31" s="26"/>
      <c r="L31" s="14">
        <f t="shared" si="2"/>
        <v>0.848</v>
      </c>
      <c r="M31" s="27">
        <f t="shared" si="3"/>
        <v>0.695</v>
      </c>
    </row>
    <row r="32" spans="1:13" ht="80.25" customHeight="1">
      <c r="A32" s="15" t="s">
        <v>54</v>
      </c>
      <c r="B32" s="16" t="s">
        <v>55</v>
      </c>
      <c r="C32" s="21">
        <v>0</v>
      </c>
      <c r="D32" s="24">
        <v>0</v>
      </c>
      <c r="E32" s="11">
        <v>0</v>
      </c>
      <c r="F32" s="57">
        <v>0</v>
      </c>
      <c r="G32" s="25" t="e">
        <f t="shared" si="5"/>
        <v>#DIV/0!</v>
      </c>
      <c r="H32" s="21">
        <v>13263</v>
      </c>
      <c r="I32" s="3">
        <v>12304</v>
      </c>
      <c r="J32" s="22">
        <v>11329</v>
      </c>
      <c r="K32" s="26"/>
      <c r="L32" s="14">
        <f t="shared" si="2"/>
        <v>0.928</v>
      </c>
      <c r="M32" s="27">
        <f t="shared" si="3"/>
        <v>0.921</v>
      </c>
    </row>
    <row r="33" spans="1:13" ht="154.5" customHeight="1">
      <c r="A33" s="15" t="s">
        <v>71</v>
      </c>
      <c r="B33" s="56" t="s">
        <v>72</v>
      </c>
      <c r="C33" s="21">
        <v>0</v>
      </c>
      <c r="D33" s="24">
        <v>0</v>
      </c>
      <c r="E33" s="11">
        <v>0</v>
      </c>
      <c r="F33" s="57">
        <v>0</v>
      </c>
      <c r="G33" s="25" t="e">
        <f t="shared" si="5"/>
        <v>#DIV/0!</v>
      </c>
      <c r="H33" s="21">
        <v>263.8</v>
      </c>
      <c r="I33" s="3">
        <v>823.8</v>
      </c>
      <c r="J33" s="22">
        <v>471.8</v>
      </c>
      <c r="K33" s="26"/>
      <c r="L33" s="14">
        <f t="shared" si="2"/>
        <v>3.123</v>
      </c>
      <c r="M33" s="27">
        <f t="shared" si="3"/>
        <v>0.573</v>
      </c>
    </row>
    <row r="34" spans="1:13" ht="37.5">
      <c r="A34" s="15" t="s">
        <v>22</v>
      </c>
      <c r="B34" s="16" t="s">
        <v>23</v>
      </c>
      <c r="C34" s="21">
        <v>0</v>
      </c>
      <c r="D34" s="24">
        <v>0</v>
      </c>
      <c r="E34" s="11">
        <v>0</v>
      </c>
      <c r="F34" s="11">
        <v>0</v>
      </c>
      <c r="G34" s="25" t="s">
        <v>31</v>
      </c>
      <c r="H34" s="21">
        <v>0</v>
      </c>
      <c r="I34" s="3">
        <v>0</v>
      </c>
      <c r="J34" s="22">
        <v>0</v>
      </c>
      <c r="K34" s="26" t="s">
        <v>31</v>
      </c>
      <c r="L34" s="14" t="s">
        <v>31</v>
      </c>
      <c r="M34" s="27" t="s">
        <v>31</v>
      </c>
    </row>
    <row r="35" spans="1:13" ht="26.25" customHeight="1" collapsed="1" thickBot="1">
      <c r="A35" s="45"/>
      <c r="B35" s="28" t="s">
        <v>27</v>
      </c>
      <c r="C35" s="29"/>
      <c r="D35" s="30"/>
      <c r="E35" s="31"/>
      <c r="F35" s="31"/>
      <c r="G35" s="32" t="s">
        <v>31</v>
      </c>
      <c r="H35" s="29">
        <v>0</v>
      </c>
      <c r="I35" s="33">
        <v>9300</v>
      </c>
      <c r="J35" s="34">
        <v>17700</v>
      </c>
      <c r="K35" s="35" t="s">
        <v>31</v>
      </c>
      <c r="L35" s="36" t="s">
        <v>31</v>
      </c>
      <c r="M35" s="37" t="s">
        <v>31</v>
      </c>
    </row>
    <row r="36" spans="1:13" ht="31.5" customHeight="1" thickBot="1">
      <c r="A36" s="46" t="s">
        <v>24</v>
      </c>
      <c r="B36" s="38"/>
      <c r="C36" s="39">
        <f>SUM(C35+C29+C28+C27+C26+C25+C23+C22+C21+C19+C18+C17+C16+C15+C14+C13+C12+C11+C10+C9+C8+C34+C24+C20+C30+C31+C32+C33)</f>
        <v>1311207</v>
      </c>
      <c r="D36" s="39">
        <f>SUM(D35+D29+D28+D27+D26+D25+D23+D22+D21+D19+D18+D17+D16+D15+D14+D13+D12+D11+D10+D9+D8+D34+D24+D20+D30+D31+D32+D33)</f>
        <v>1238250.3</v>
      </c>
      <c r="E36" s="39">
        <f>SUM(E35+E29+E28+E27+E26+E25+E23+E22+E21+E19+E18+E17+E16+E15+E14+E13+E12+E11+E10+E9+E8+E34+E24+E20+E30+E31+E32+E33)</f>
        <v>899426.8</v>
      </c>
      <c r="F36" s="39">
        <f>SUM(F35+F29+F28+F27+F26+F25+F23+F22+F21+F19+F18+F17+F16+F15+F14+F13+F12+F11+F10+F9+F8+F34+F24+F20+F30+F31+F32+F33)</f>
        <v>1238991.5</v>
      </c>
      <c r="G36" s="41">
        <f>F36/C36</f>
        <v>0.945</v>
      </c>
      <c r="H36" s="40">
        <f>SUM(H35+H29+H28+H27+H26+H25+H23+H22+H21+H19+H18+H17+H16+H15+H14+H13+H12+H11+H10+H9+H8+H34+H24+H20+H30+H31+H32+H33)</f>
        <v>882915.4</v>
      </c>
      <c r="I36" s="40">
        <f>SUM(I35+I29+I28+I27+I26+I25+I23+I22+I21+I19+I18+I17+I16+I15+I14+I13+I12+I11+I10+I9+I8+I34+I24+I20+I30+I31+I32+I33)</f>
        <v>859292.9</v>
      </c>
      <c r="J36" s="40">
        <f>SUM(J35+J29+J28+J27+J26+J25+J23+J22+J21+J19+J18+J17+J16+J15+J14+J13+J12+J11+J10+J9+J8+J34+J24+J20+J30+J31+J32+J33)</f>
        <v>852251.2</v>
      </c>
      <c r="K36" s="42">
        <f>H36/F36</f>
        <v>0.713</v>
      </c>
      <c r="L36" s="43">
        <f t="shared" si="2"/>
        <v>0.973</v>
      </c>
      <c r="M36" s="44">
        <f t="shared" si="3"/>
        <v>0.992</v>
      </c>
    </row>
    <row r="37" spans="1:13" ht="15.75">
      <c r="A37" s="4"/>
      <c r="C37" s="13"/>
      <c r="G37" s="5"/>
      <c r="H37" s="5"/>
      <c r="I37" s="5"/>
      <c r="J37" s="5"/>
      <c r="K37" s="5"/>
      <c r="L37" s="5"/>
      <c r="M37" s="5"/>
    </row>
    <row r="38" spans="1:13" ht="15.75">
      <c r="A38" s="7"/>
      <c r="B38" s="7"/>
      <c r="C38" s="55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8.75">
      <c r="A39" s="7"/>
      <c r="B39" s="58" t="s">
        <v>44</v>
      </c>
      <c r="C39" s="59"/>
      <c r="D39" s="59"/>
      <c r="E39" s="59"/>
      <c r="F39" s="59"/>
      <c r="G39" s="59"/>
      <c r="H39" s="59"/>
      <c r="I39" s="59"/>
      <c r="J39" s="59"/>
      <c r="K39" s="7"/>
      <c r="L39" s="7"/>
      <c r="M39" s="7"/>
    </row>
  </sheetData>
  <sheetProtection/>
  <mergeCells count="12">
    <mergeCell ref="B5:B6"/>
    <mergeCell ref="H5:J5"/>
    <mergeCell ref="B39:J39"/>
    <mergeCell ref="C5:C6"/>
    <mergeCell ref="A1:M1"/>
    <mergeCell ref="A2:M2"/>
    <mergeCell ref="H4:J4"/>
    <mergeCell ref="G5:G6"/>
    <mergeCell ref="K5:M5"/>
    <mergeCell ref="D5:F5"/>
    <mergeCell ref="A3:M3"/>
    <mergeCell ref="A5:A6"/>
  </mergeCells>
  <printOptions/>
  <pageMargins left="0.1968503937007874" right="0.1968503937007874" top="0.7874015748031497" bottom="0.5905511811023623" header="0.31496062992125984" footer="0.31496062992125984"/>
  <pageSetup fitToHeight="4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Лукашевич О.А.</dc:creator>
  <cp:keywords/>
  <dc:description/>
  <cp:lastModifiedBy>BUD</cp:lastModifiedBy>
  <cp:lastPrinted>2020-11-16T09:34:52Z</cp:lastPrinted>
  <dcterms:created xsi:type="dcterms:W3CDTF">2019-05-06T02:21:20Z</dcterms:created>
  <dcterms:modified xsi:type="dcterms:W3CDTF">2020-11-18T11:13:42Z</dcterms:modified>
  <cp:category/>
  <cp:version/>
  <cp:contentType/>
  <cp:contentStatus/>
</cp:coreProperties>
</file>