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9540" windowHeight="4590" tabRatio="602" firstSheet="6" activeTab="11"/>
  </bookViews>
  <sheets>
    <sheet name="на 01.02.2019 " sheetId="1" r:id="rId1"/>
    <sheet name="на 01.03.2019" sheetId="2" r:id="rId2"/>
    <sheet name="на 01.04.2019" sheetId="3" r:id="rId3"/>
    <sheet name="на 01.05.2019" sheetId="4" r:id="rId4"/>
    <sheet name="на 01.06.2019" sheetId="5" r:id="rId5"/>
    <sheet name="на 01.07.2019" sheetId="6" r:id="rId6"/>
    <sheet name="на 01.08.2019" sheetId="7" r:id="rId7"/>
    <sheet name="на 01.09.2019" sheetId="8" r:id="rId8"/>
    <sheet name="на 01.10.2019 " sheetId="9" r:id="rId9"/>
    <sheet name="на 01.11.2019" sheetId="10" r:id="rId10"/>
    <sheet name="на 01.12.2019" sheetId="11" r:id="rId11"/>
    <sheet name="01.01.2020" sheetId="12" r:id="rId12"/>
  </sheets>
  <definedNames/>
  <calcPr fullCalcOnLoad="1"/>
</workbook>
</file>

<file path=xl/sharedStrings.xml><?xml version="1.0" encoding="utf-8"?>
<sst xmlns="http://schemas.openxmlformats.org/spreadsheetml/2006/main" count="1244" uniqueCount="118">
  <si>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</si>
  <si>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</si>
  <si>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</si>
  <si>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</si>
  <si>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</si>
  <si>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</si>
  <si>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</si>
  <si>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</si>
  <si>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</si>
  <si>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</si>
  <si>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</si>
  <si>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</si>
  <si>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</si>
  <si>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</si>
  <si>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</si>
  <si>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</si>
  <si>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</si>
  <si>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</si>
  <si>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</si>
  <si>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</si>
  <si>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</si>
  <si>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</si>
  <si>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</si>
  <si>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</si>
  <si>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</si>
  <si>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</si>
  <si>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</si>
  <si>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</si>
  <si>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</si>
  <si>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</si>
  <si>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</si>
  <si>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Дотации бюджетам субъектов Российской Федерации и муниципальных образваний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</si>
  <si>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</si>
  <si>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</si>
  <si>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</si>
  <si>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</si>
  <si>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</si>
  <si>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</si>
  <si>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ОБСЛУЖИВАНИЕ ГОСУДАРСТВЕННОГО МУНИЦИПАЛЬНОГО ДОЛГА</t>
  </si>
  <si>
    <t>ДОХОДЫ ОТ ИСПОЛЬЗОВАНИЯ ИМУЩЕСТВА НАХОДЯЩЕГОСЯ В ГОСУДАРСТВЕННОЙ И МУНИЦИПАЛЬНОЙ СОБСТВЕННОСТИ</t>
  </si>
  <si>
    <t>Иные дотации</t>
  </si>
  <si>
    <t>МЕЖБЮДЖЕТНЫЕ ТРАНСФЕРТЫ ОБЩЕГО ХАРАКТЕРА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</si>
  <si>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</si>
  <si>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</si>
  <si>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</si>
  <si>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</si>
  <si>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</si>
  <si>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</si>
  <si>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</si>
  <si>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</si>
  <si>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</si>
  <si>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</si>
  <si>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</si>
  <si>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</si>
  <si>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</si>
  <si>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</si>
  <si>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</si>
  <si>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</si>
  <si>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</si>
  <si>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</si>
  <si>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</si>
  <si>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</si>
  <si>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</si>
  <si>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</si>
  <si>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</si>
  <si>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</si>
  <si>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</si>
  <si>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</si>
  <si>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</si>
  <si>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</si>
  <si>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</si>
  <si>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</si>
  <si>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</si>
  <si>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</si>
  <si>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</si>
  <si>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</si>
  <si>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</si>
  <si>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</si>
  <si>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</si>
  <si>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</si>
  <si>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</si>
  <si>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</si>
  <si>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</si>
  <si>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об  исполнении  бюджета Крапивинского муниципального района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</si>
  <si>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</si>
  <si>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</si>
  <si>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</si>
  <si>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</si>
  <si>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</si>
  <si>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</si>
  <si>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</si>
  <si>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</si>
  <si>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</si>
  <si>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</si>
  <si>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</si>
  <si>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</si>
  <si>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</si>
  <si>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</si>
  <si>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</si>
  <si>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-</t>
  </si>
  <si>
    <t xml:space="preserve">на 01.02.2019 года </t>
  </si>
  <si>
    <t xml:space="preserve">на 01.03.2019 года </t>
  </si>
  <si>
    <t>Общеэкономические вопросы</t>
  </si>
  <si>
    <t xml:space="preserve">на 01.04.2019 года </t>
  </si>
  <si>
    <t xml:space="preserve">на 01.05.2019 года </t>
  </si>
  <si>
    <t xml:space="preserve">на 01.06.2019 года </t>
  </si>
  <si>
    <t>Иные МБТ</t>
  </si>
  <si>
    <t xml:space="preserve">на 01.07.2019 года </t>
  </si>
  <si>
    <t xml:space="preserve">на 01.08.2019 года </t>
  </si>
  <si>
    <t xml:space="preserve">по состоянию на 01.09.2019 года </t>
  </si>
  <si>
    <t xml:space="preserve">  (тыс.руб.)</t>
  </si>
  <si>
    <t>Доходы бюджета</t>
  </si>
  <si>
    <t>Расходы бюджета</t>
  </si>
  <si>
    <t>Периодическая печать и издательства</t>
  </si>
  <si>
    <t xml:space="preserve">по состоянию на 01.10.2019 года </t>
  </si>
  <si>
    <t xml:space="preserve">по состоянию на 01.11.2019 года </t>
  </si>
  <si>
    <t xml:space="preserve">по состоянию на 01.12.2019 года </t>
  </si>
  <si>
    <t xml:space="preserve">по состоянию на 01.01.2020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</si>
</sst>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33" borderId="14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7" fillId="0" borderId="0" xfId="58" applyFont="1">
      <alignment/>
      <protection/>
    </xf>
    <xf numFmtId="0" fontId="8" fillId="0" borderId="15" xfId="58" applyFont="1" applyBorder="1" applyAlignment="1">
      <alignment horizontal="justify" vertical="center"/>
      <protection/>
    </xf>
    <xf numFmtId="0" fontId="8" fillId="0" borderId="15" xfId="58" applyFont="1" applyBorder="1" applyAlignment="1">
      <alignment horizontal="justify" vertical="top"/>
      <protection/>
    </xf>
    <xf numFmtId="0" fontId="8" fillId="33" borderId="15" xfId="58" applyFont="1" applyFill="1" applyBorder="1" applyAlignment="1">
      <alignment horizontal="justify" vertical="top"/>
      <protection/>
    </xf>
    <xf numFmtId="0" fontId="8" fillId="0" borderId="16" xfId="58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7" fillId="0" borderId="0" xfId="58" applyFont="1" applyAlignment="1">
      <alignment horizontal="right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4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9" xfId="58" applyNumberFormat="1" applyFont="1" applyFill="1" applyBorder="1" applyAlignment="1">
      <alignment/>
      <protection/>
    </xf>
    <xf numFmtId="173" fontId="9" fillId="33" borderId="19" xfId="58" applyNumberFormat="1" applyFont="1" applyFill="1" applyBorder="1" applyAlignment="1">
      <alignment/>
      <protection/>
    </xf>
    <xf numFmtId="0" fontId="12" fillId="0" borderId="20" xfId="58" applyFont="1" applyFill="1" applyBorder="1" applyAlignment="1">
      <alignment vertical="center" wrapText="1"/>
      <protection/>
    </xf>
    <xf numFmtId="173" fontId="15" fillId="0" borderId="20" xfId="58" applyNumberFormat="1" applyFont="1" applyFill="1" applyBorder="1" applyAlignment="1">
      <alignment horizontal="center" vertical="top" wrapText="1"/>
      <protection/>
    </xf>
    <xf numFmtId="173" fontId="15" fillId="33" borderId="20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4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33" borderId="11" xfId="58" applyNumberFormat="1" applyFont="1" applyFill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left" vertical="center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173" fontId="12" fillId="0" borderId="11" xfId="58" applyNumberFormat="1" applyFont="1" applyFill="1" applyBorder="1" applyAlignment="1">
      <alignment horizontal="center"/>
      <protection/>
    </xf>
    <xf numFmtId="173" fontId="12" fillId="0" borderId="11" xfId="58" applyNumberFormat="1" applyFont="1" applyFill="1" applyBorder="1" applyAlignment="1">
      <alignment horizontal="center" vertical="top"/>
      <protection/>
    </xf>
    <xf numFmtId="173" fontId="9" fillId="0" borderId="11" xfId="58" applyNumberFormat="1" applyFont="1" applyFill="1" applyBorder="1" applyAlignment="1">
      <alignment horizontal="center"/>
      <protection/>
    </xf>
    <xf numFmtId="173" fontId="9" fillId="33" borderId="11" xfId="58" applyNumberFormat="1" applyFont="1" applyFill="1" applyBorder="1" applyAlignment="1">
      <alignment horizontal="center"/>
      <protection/>
    </xf>
    <xf numFmtId="173" fontId="12" fillId="33" borderId="11" xfId="58" applyNumberFormat="1" applyFont="1" applyFill="1" applyBorder="1" applyAlignment="1">
      <alignment horizontal="center"/>
      <protection/>
    </xf>
    <xf numFmtId="0" fontId="3" fillId="33" borderId="11" xfId="58" applyFont="1" applyFill="1" applyBorder="1" applyAlignment="1">
      <alignment vertical="center" wrapText="1"/>
      <protection/>
    </xf>
    <xf numFmtId="173" fontId="14" fillId="33" borderId="21" xfId="58" applyNumberFormat="1" applyFont="1" applyFill="1" applyBorder="1" applyAlignment="1">
      <alignment horizontal="center"/>
      <protection/>
    </xf>
    <xf numFmtId="173" fontId="14" fillId="33" borderId="11" xfId="58" applyNumberFormat="1" applyFont="1" applyFill="1" applyBorder="1" applyAlignment="1">
      <alignment horizontal="center"/>
      <protection/>
    </xf>
    <xf numFmtId="0" fontId="12" fillId="33" borderId="22" xfId="58" applyFont="1" applyFill="1" applyBorder="1" applyAlignment="1">
      <alignment vertical="center" wrapText="1"/>
      <protection/>
    </xf>
    <xf numFmtId="182" fontId="13" fillId="0" borderId="11" xfId="0" applyNumberFormat="1" applyFont="1" applyBorder="1" applyAlignment="1">
      <alignment horizontal="center"/>
    </xf>
    <xf numFmtId="0" fontId="9" fillId="0" borderId="22" xfId="58" applyFont="1" applyFill="1" applyBorder="1" applyAlignment="1">
      <alignment vertical="center" wrapText="1"/>
      <protection/>
    </xf>
    <xf numFmtId="182" fontId="7" fillId="0" borderId="11" xfId="0" applyNumberFormat="1" applyFont="1" applyBorder="1" applyAlignment="1">
      <alignment horizontal="center"/>
    </xf>
    <xf numFmtId="0" fontId="12" fillId="0" borderId="22" xfId="58" applyFont="1" applyFill="1" applyBorder="1" applyAlignment="1">
      <alignment vertical="center" wrapText="1"/>
      <protection/>
    </xf>
    <xf numFmtId="0" fontId="9" fillId="34" borderId="22" xfId="58" applyFont="1" applyFill="1" applyBorder="1" applyAlignment="1">
      <alignment vertical="center" wrapText="1"/>
      <protection/>
    </xf>
    <xf numFmtId="173" fontId="9" fillId="34" borderId="11" xfId="58" applyNumberFormat="1" applyFont="1" applyFill="1" applyBorder="1" applyAlignment="1">
      <alignment horizontal="center"/>
      <protection/>
    </xf>
    <xf numFmtId="182" fontId="7" fillId="0" borderId="11" xfId="0" applyNumberFormat="1" applyFont="1" applyBorder="1" applyAlignment="1">
      <alignment horizontal="center" vertical="center"/>
    </xf>
    <xf numFmtId="4" fontId="7" fillId="33" borderId="23" xfId="0" applyNumberFormat="1" applyFont="1" applyFill="1" applyBorder="1" applyAlignment="1">
      <alignment vertical="top" wrapText="1"/>
    </xf>
    <xf numFmtId="173" fontId="13" fillId="0" borderId="11" xfId="58" applyNumberFormat="1" applyFont="1" applyFill="1" applyBorder="1" applyAlignment="1">
      <alignment horizontal="center"/>
      <protection/>
    </xf>
    <xf numFmtId="3" fontId="13" fillId="33" borderId="11" xfId="58" applyNumberFormat="1" applyFont="1" applyFill="1" applyBorder="1" applyAlignment="1">
      <alignment horizontal="center"/>
      <protection/>
    </xf>
    <xf numFmtId="173" fontId="13" fillId="33" borderId="11" xfId="58" applyNumberFormat="1" applyFont="1" applyFill="1" applyBorder="1" applyAlignment="1">
      <alignment horizontal="center"/>
      <protection/>
    </xf>
    <xf numFmtId="173" fontId="9" fillId="33" borderId="0" xfId="58" applyNumberFormat="1" applyFont="1" applyFill="1" applyBorder="1" applyAlignment="1">
      <alignment/>
      <protection/>
    </xf>
    <xf numFmtId="4" fontId="13" fillId="33" borderId="11" xfId="0" applyNumberFormat="1" applyFont="1" applyFill="1" applyBorder="1" applyAlignment="1">
      <alignment vertical="top" wrapText="1"/>
    </xf>
    <xf numFmtId="182" fontId="13" fillId="0" borderId="13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vertical="top" wrapText="1"/>
    </xf>
    <xf numFmtId="182" fontId="7" fillId="0" borderId="13" xfId="0" applyNumberFormat="1" applyFont="1" applyBorder="1" applyAlignment="1">
      <alignment horizontal="center"/>
    </xf>
    <xf numFmtId="0" fontId="3" fillId="0" borderId="0" xfId="58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рапивинского муниципального района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22">
      <selection activeCell="B32" sqref="B3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100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127672</v>
      </c>
      <c r="C7" s="22">
        <f>C8+C10+C11+C13+C14+C15+C17+C18+C19+C20</f>
        <v>10326.314999999997</v>
      </c>
      <c r="D7" s="23">
        <f aca="true" t="shared" si="0" ref="D7:D17">C7/B7*100</f>
        <v>8.08815950247509</v>
      </c>
    </row>
    <row r="8" spans="1:4" ht="12.75">
      <c r="A8" s="24" t="s">
        <v>15</v>
      </c>
      <c r="B8" s="25">
        <f>B9</f>
        <v>83466</v>
      </c>
      <c r="C8" s="25">
        <f>C9</f>
        <v>5314.48</v>
      </c>
      <c r="D8" s="23">
        <f t="shared" si="0"/>
        <v>6.367239354946924</v>
      </c>
    </row>
    <row r="9" spans="1:4" ht="12.75">
      <c r="A9" s="26" t="s">
        <v>0</v>
      </c>
      <c r="B9" s="27">
        <v>83466</v>
      </c>
      <c r="C9" s="28">
        <v>5314.48</v>
      </c>
      <c r="D9" s="29">
        <f t="shared" si="0"/>
        <v>6.367239354946924</v>
      </c>
    </row>
    <row r="10" spans="1:4" ht="12.75">
      <c r="A10" s="24" t="s">
        <v>2</v>
      </c>
      <c r="B10" s="22">
        <v>9100</v>
      </c>
      <c r="C10" s="31">
        <v>993.641</v>
      </c>
      <c r="D10" s="23">
        <f t="shared" si="0"/>
        <v>10.919131868131867</v>
      </c>
    </row>
    <row r="11" spans="1:4" ht="12.75">
      <c r="A11" s="24" t="s">
        <v>3</v>
      </c>
      <c r="B11" s="22">
        <f>B12</f>
        <v>460</v>
      </c>
      <c r="C11" s="22">
        <f>C12</f>
        <v>12.94</v>
      </c>
      <c r="D11" s="23">
        <f t="shared" si="0"/>
        <v>2.8130434782608695</v>
      </c>
    </row>
    <row r="12" spans="1:4" ht="12.75">
      <c r="A12" s="26" t="s">
        <v>8</v>
      </c>
      <c r="B12" s="27">
        <v>460</v>
      </c>
      <c r="C12" s="30">
        <v>12.94</v>
      </c>
      <c r="D12" s="29">
        <f t="shared" si="0"/>
        <v>2.8130434782608695</v>
      </c>
    </row>
    <row r="13" spans="1:4" ht="12.75">
      <c r="A13" s="24" t="s">
        <v>19</v>
      </c>
      <c r="B13" s="22">
        <v>3650</v>
      </c>
      <c r="C13" s="32">
        <v>237.852</v>
      </c>
      <c r="D13" s="23">
        <f t="shared" si="0"/>
        <v>6.516493150684932</v>
      </c>
    </row>
    <row r="14" spans="1:4" ht="36">
      <c r="A14" s="24" t="s">
        <v>39</v>
      </c>
      <c r="B14" s="22">
        <v>25226</v>
      </c>
      <c r="C14" s="32">
        <v>1992.025</v>
      </c>
      <c r="D14" s="23">
        <f t="shared" si="0"/>
        <v>7.896713708078966</v>
      </c>
    </row>
    <row r="15" spans="1:4" ht="24">
      <c r="A15" s="24" t="s">
        <v>9</v>
      </c>
      <c r="B15" s="22">
        <f>B16</f>
        <v>210</v>
      </c>
      <c r="C15" s="22">
        <f>C16</f>
        <v>28.337</v>
      </c>
      <c r="D15" s="23">
        <f t="shared" si="0"/>
        <v>13.493809523809524</v>
      </c>
    </row>
    <row r="16" spans="1:4" ht="12.75">
      <c r="A16" s="26" t="s">
        <v>10</v>
      </c>
      <c r="B16" s="27">
        <v>210</v>
      </c>
      <c r="C16" s="30">
        <v>28.337</v>
      </c>
      <c r="D16" s="29">
        <f t="shared" si="0"/>
        <v>13.493809523809524</v>
      </c>
    </row>
    <row r="17" spans="1:4" ht="24">
      <c r="A17" s="24" t="s">
        <v>11</v>
      </c>
      <c r="B17" s="22">
        <v>2960</v>
      </c>
      <c r="C17" s="32">
        <v>234.322</v>
      </c>
      <c r="D17" s="23">
        <f t="shared" si="0"/>
        <v>7.9162837837837845</v>
      </c>
    </row>
    <row r="18" spans="1:4" ht="24">
      <c r="A18" s="24" t="s">
        <v>20</v>
      </c>
      <c r="B18" s="22">
        <v>1700</v>
      </c>
      <c r="C18" s="31">
        <v>1422.044</v>
      </c>
      <c r="D18" s="23" t="s">
        <v>68</v>
      </c>
    </row>
    <row r="19" spans="1:4" ht="12.75">
      <c r="A19" s="24" t="s">
        <v>21</v>
      </c>
      <c r="B19" s="22">
        <v>900</v>
      </c>
      <c r="C19" s="31">
        <v>91.696</v>
      </c>
      <c r="D19" s="23">
        <f>C19/B19*100</f>
        <v>10.188444444444444</v>
      </c>
    </row>
    <row r="20" spans="1:4" ht="12.75">
      <c r="A20" s="24" t="s">
        <v>4</v>
      </c>
      <c r="B20" s="22"/>
      <c r="C20" s="31">
        <v>-1.022</v>
      </c>
      <c r="D20" s="23" t="s">
        <v>68</v>
      </c>
    </row>
    <row r="21" spans="1:4" ht="12.75">
      <c r="A21" s="24" t="s">
        <v>16</v>
      </c>
      <c r="B21" s="22">
        <f>B22+B27+B28</f>
        <v>1013599.7050000001</v>
      </c>
      <c r="C21" s="22">
        <f>C22+C27+C28</f>
        <v>54050.450000000004</v>
      </c>
      <c r="D21" s="23">
        <f aca="true" t="shared" si="1" ref="D21:D27">C21/B21*100</f>
        <v>5.332524243384621</v>
      </c>
    </row>
    <row r="22" spans="1:4" ht="36">
      <c r="A22" s="26" t="s">
        <v>22</v>
      </c>
      <c r="B22" s="27">
        <f>B23+B24+B25+B26</f>
        <v>1002852.0750000001</v>
      </c>
      <c r="C22" s="27">
        <f>C23+C24+C25+C26</f>
        <v>61699.887</v>
      </c>
      <c r="D22" s="29">
        <f t="shared" si="1"/>
        <v>6.152441475478824</v>
      </c>
    </row>
    <row r="23" spans="1:4" ht="24">
      <c r="A23" s="26" t="s">
        <v>23</v>
      </c>
      <c r="B23" s="27">
        <v>353107</v>
      </c>
      <c r="C23" s="30">
        <v>20693</v>
      </c>
      <c r="D23" s="29">
        <f t="shared" si="1"/>
        <v>5.860263319617</v>
      </c>
    </row>
    <row r="24" spans="1:4" ht="24">
      <c r="A24" s="26" t="s">
        <v>24</v>
      </c>
      <c r="B24" s="27">
        <v>72774.275</v>
      </c>
      <c r="C24" s="30">
        <v>0</v>
      </c>
      <c r="D24" s="29">
        <f t="shared" si="1"/>
        <v>0</v>
      </c>
    </row>
    <row r="25" spans="1:4" ht="24">
      <c r="A25" s="26" t="s">
        <v>25</v>
      </c>
      <c r="B25" s="27">
        <v>576970.8</v>
      </c>
      <c r="C25" s="30">
        <v>41006.887</v>
      </c>
      <c r="D25" s="29">
        <f t="shared" si="1"/>
        <v>7.107272499752154</v>
      </c>
    </row>
    <row r="26" spans="1:4" ht="12.75">
      <c r="A26" s="26" t="s">
        <v>26</v>
      </c>
      <c r="B26" s="27">
        <v>0</v>
      </c>
      <c r="C26" s="30">
        <v>0</v>
      </c>
      <c r="D26" s="29" t="e">
        <f t="shared" si="1"/>
        <v>#DIV/0!</v>
      </c>
    </row>
    <row r="27" spans="1:4" ht="12.75">
      <c r="A27" s="26" t="s">
        <v>70</v>
      </c>
      <c r="B27" s="27">
        <v>10747.63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-7649.437</v>
      </c>
      <c r="D28" s="29"/>
    </row>
    <row r="29" spans="1:4" ht="12.75">
      <c r="A29" s="24" t="s">
        <v>27</v>
      </c>
      <c r="B29" s="22">
        <f>B7+B21</f>
        <v>1141271.705</v>
      </c>
      <c r="C29" s="22">
        <f>C7+C21</f>
        <v>64376.765</v>
      </c>
      <c r="D29" s="23">
        <f>C29/B29*100</f>
        <v>5.640792172272421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60871.40000000001</v>
      </c>
      <c r="C31" s="32">
        <f>SUM(C32:C38)</f>
        <v>3357.937</v>
      </c>
      <c r="D31" s="42">
        <f aca="true" t="shared" si="2" ref="D31:D36">C31/B31*100</f>
        <v>5.516444504315655</v>
      </c>
    </row>
    <row r="32" spans="1:4" ht="24">
      <c r="A32" s="26" t="s">
        <v>44</v>
      </c>
      <c r="B32" s="28">
        <v>960.4</v>
      </c>
      <c r="C32" s="30">
        <v>20.345</v>
      </c>
      <c r="D32" s="29">
        <f t="shared" si="2"/>
        <v>2.1183881715951687</v>
      </c>
    </row>
    <row r="33" spans="1:4" ht="36">
      <c r="A33" s="26" t="s">
        <v>45</v>
      </c>
      <c r="B33" s="28">
        <v>1311.9</v>
      </c>
      <c r="C33" s="30">
        <v>49.529</v>
      </c>
      <c r="D33" s="29">
        <f t="shared" si="2"/>
        <v>3.775363975912798</v>
      </c>
    </row>
    <row r="34" spans="1:4" ht="36">
      <c r="A34" s="26" t="s">
        <v>46</v>
      </c>
      <c r="B34" s="28">
        <v>22932.7</v>
      </c>
      <c r="C34" s="30">
        <v>1241.566</v>
      </c>
      <c r="D34" s="29">
        <f t="shared" si="2"/>
        <v>5.413954745843272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26.53</v>
      </c>
      <c r="D36" s="29">
        <f t="shared" si="2"/>
        <v>5.450996507088556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34673.8</v>
      </c>
      <c r="C38" s="30">
        <v>2019.967</v>
      </c>
      <c r="D38" s="29">
        <f aca="true" t="shared" si="3" ref="D38:D61">C38/B38*100</f>
        <v>5.825629149386568</v>
      </c>
    </row>
    <row r="39" spans="1:4" ht="12.75">
      <c r="A39" s="24" t="s">
        <v>34</v>
      </c>
      <c r="B39" s="22">
        <f>B40</f>
        <v>1421.7</v>
      </c>
      <c r="C39" s="22">
        <f>C40</f>
        <v>0</v>
      </c>
      <c r="D39" s="23">
        <f t="shared" si="3"/>
        <v>0</v>
      </c>
    </row>
    <row r="40" spans="1:4" ht="12.75">
      <c r="A40" s="26" t="s">
        <v>50</v>
      </c>
      <c r="B40" s="27">
        <v>1421.7</v>
      </c>
      <c r="C40" s="30">
        <v>0</v>
      </c>
      <c r="D40" s="23">
        <f t="shared" si="3"/>
        <v>0</v>
      </c>
    </row>
    <row r="41" spans="1:4" ht="24">
      <c r="A41" s="24" t="s">
        <v>13</v>
      </c>
      <c r="B41" s="32">
        <f>B42</f>
        <v>2281</v>
      </c>
      <c r="C41" s="32">
        <f>C42</f>
        <v>100.86</v>
      </c>
      <c r="D41" s="23">
        <f t="shared" si="3"/>
        <v>4.421744848750548</v>
      </c>
    </row>
    <row r="42" spans="1:4" ht="24">
      <c r="A42" s="26" t="s">
        <v>51</v>
      </c>
      <c r="B42" s="28">
        <v>2281</v>
      </c>
      <c r="C42" s="30">
        <v>100.86</v>
      </c>
      <c r="D42" s="29">
        <f t="shared" si="3"/>
        <v>4.421744848750548</v>
      </c>
    </row>
    <row r="43" spans="1:4" ht="12.75">
      <c r="A43" s="24" t="s">
        <v>14</v>
      </c>
      <c r="B43" s="32">
        <f>SUM(B44:B48)</f>
        <v>28795.175</v>
      </c>
      <c r="C43" s="32">
        <f>SUM(C44:C48)</f>
        <v>153.286</v>
      </c>
      <c r="D43" s="23">
        <f t="shared" si="3"/>
        <v>0.5323322396894619</v>
      </c>
    </row>
    <row r="44" spans="1:4" ht="12.75">
      <c r="A44" s="26" t="s">
        <v>72</v>
      </c>
      <c r="B44" s="28">
        <v>5383</v>
      </c>
      <c r="C44" s="30">
        <v>0</v>
      </c>
      <c r="D44" s="29">
        <f t="shared" si="3"/>
        <v>0</v>
      </c>
    </row>
    <row r="45" spans="1:4" ht="12.75">
      <c r="A45" s="26" t="s">
        <v>52</v>
      </c>
      <c r="B45" s="28">
        <v>2762.175</v>
      </c>
      <c r="C45" s="30">
        <v>153.286</v>
      </c>
      <c r="D45" s="29">
        <f t="shared" si="3"/>
        <v>5.549467358150732</v>
      </c>
    </row>
    <row r="46" spans="1:4" ht="12.75">
      <c r="A46" s="26" t="s">
        <v>53</v>
      </c>
      <c r="B46" s="28">
        <v>1500</v>
      </c>
      <c r="C46" s="30">
        <v>0</v>
      </c>
      <c r="D46" s="29">
        <f t="shared" si="3"/>
        <v>0</v>
      </c>
    </row>
    <row r="47" spans="1:4" ht="12.75">
      <c r="A47" s="26" t="s">
        <v>98</v>
      </c>
      <c r="B47" s="28">
        <v>15750</v>
      </c>
      <c r="C47" s="30">
        <v>0</v>
      </c>
      <c r="D47" s="29">
        <f t="shared" si="3"/>
        <v>0</v>
      </c>
    </row>
    <row r="48" spans="1:4" ht="12.75">
      <c r="A48" s="26" t="s">
        <v>54</v>
      </c>
      <c r="B48" s="28">
        <v>3400</v>
      </c>
      <c r="C48" s="30">
        <v>0</v>
      </c>
      <c r="D48" s="29">
        <f t="shared" si="3"/>
        <v>0</v>
      </c>
    </row>
    <row r="49" spans="1:4" ht="12.75">
      <c r="A49" s="24" t="s">
        <v>5</v>
      </c>
      <c r="B49" s="32">
        <f>SUM(B50:B52)</f>
        <v>58999.93</v>
      </c>
      <c r="C49" s="32">
        <f>SUM(C50:C52)</f>
        <v>24.755</v>
      </c>
      <c r="D49" s="23">
        <f t="shared" si="3"/>
        <v>0.041957676898938694</v>
      </c>
    </row>
    <row r="50" spans="1:4" ht="12.75">
      <c r="A50" s="26" t="s">
        <v>55</v>
      </c>
      <c r="B50" s="28">
        <v>250</v>
      </c>
      <c r="C50" s="30">
        <v>0</v>
      </c>
      <c r="D50" s="29">
        <f t="shared" si="3"/>
        <v>0</v>
      </c>
    </row>
    <row r="51" spans="1:4" ht="12.75">
      <c r="A51" s="26" t="s">
        <v>56</v>
      </c>
      <c r="B51" s="28">
        <v>50428.53</v>
      </c>
      <c r="C51" s="30">
        <v>24.755</v>
      </c>
      <c r="D51" s="29">
        <f t="shared" si="3"/>
        <v>0.04908927545577871</v>
      </c>
    </row>
    <row r="52" spans="1:4" ht="12.75">
      <c r="A52" s="26" t="s">
        <v>90</v>
      </c>
      <c r="B52" s="28">
        <v>8321.4</v>
      </c>
      <c r="C52" s="30">
        <v>0</v>
      </c>
      <c r="D52" s="29">
        <f t="shared" si="3"/>
        <v>0</v>
      </c>
    </row>
    <row r="53" spans="1:4" ht="12.75">
      <c r="A53" s="24" t="s">
        <v>6</v>
      </c>
      <c r="B53" s="32">
        <f>SUM(B54:B58)</f>
        <v>472330.8999999999</v>
      </c>
      <c r="C53" s="32">
        <f>SUM(C54:C58)</f>
        <v>31106.582</v>
      </c>
      <c r="D53" s="23">
        <f t="shared" si="3"/>
        <v>6.5857605335581475</v>
      </c>
    </row>
    <row r="54" spans="1:4" ht="12.75">
      <c r="A54" s="26" t="s">
        <v>57</v>
      </c>
      <c r="B54" s="28">
        <v>153508.4</v>
      </c>
      <c r="C54" s="30">
        <v>9983.316</v>
      </c>
      <c r="D54" s="29">
        <f t="shared" si="3"/>
        <v>6.503433036889188</v>
      </c>
    </row>
    <row r="55" spans="1:4" ht="12.75">
      <c r="A55" s="26" t="s">
        <v>58</v>
      </c>
      <c r="B55" s="28">
        <v>245712.8</v>
      </c>
      <c r="C55" s="30">
        <v>17896.383</v>
      </c>
      <c r="D55" s="29">
        <f t="shared" si="3"/>
        <v>7.283455725546248</v>
      </c>
    </row>
    <row r="56" spans="1:4" ht="12.75">
      <c r="A56" s="26" t="s">
        <v>84</v>
      </c>
      <c r="B56" s="28">
        <v>50792.1</v>
      </c>
      <c r="C56" s="30">
        <v>2396.353</v>
      </c>
      <c r="D56" s="29">
        <f t="shared" si="3"/>
        <v>4.717964014088805</v>
      </c>
    </row>
    <row r="57" spans="1:4" ht="12.75">
      <c r="A57" s="26" t="s">
        <v>59</v>
      </c>
      <c r="B57" s="28">
        <v>646.1</v>
      </c>
      <c r="C57" s="30">
        <v>0</v>
      </c>
      <c r="D57" s="29">
        <f t="shared" si="3"/>
        <v>0</v>
      </c>
    </row>
    <row r="58" spans="1:4" ht="12.75">
      <c r="A58" s="26" t="s">
        <v>60</v>
      </c>
      <c r="B58" s="28">
        <v>21671.5</v>
      </c>
      <c r="C58" s="30">
        <v>830.53</v>
      </c>
      <c r="D58" s="29">
        <f t="shared" si="3"/>
        <v>3.83236047343285</v>
      </c>
    </row>
    <row r="59" spans="1:4" ht="12.75">
      <c r="A59" s="24" t="s">
        <v>35</v>
      </c>
      <c r="B59" s="32">
        <f>SUM(B60:B61)</f>
        <v>107353.7</v>
      </c>
      <c r="C59" s="32">
        <f>SUM(C60:C61)</f>
        <v>6162.075</v>
      </c>
      <c r="D59" s="23">
        <f t="shared" si="3"/>
        <v>5.739974495522744</v>
      </c>
    </row>
    <row r="60" spans="1:4" ht="12.75">
      <c r="A60" s="26" t="s">
        <v>61</v>
      </c>
      <c r="B60" s="28">
        <v>78543.363</v>
      </c>
      <c r="C60" s="30">
        <v>4520.574</v>
      </c>
      <c r="D60" s="29">
        <f t="shared" si="3"/>
        <v>5.755513677202744</v>
      </c>
    </row>
    <row r="61" spans="1:4" ht="12.75">
      <c r="A61" s="26" t="s">
        <v>62</v>
      </c>
      <c r="B61" s="28">
        <v>28810.337</v>
      </c>
      <c r="C61" s="30">
        <v>1641.501</v>
      </c>
      <c r="D61" s="29">
        <f t="shared" si="3"/>
        <v>5.697611242798028</v>
      </c>
    </row>
    <row r="62" spans="1:4" ht="12.75" hidden="1">
      <c r="A62" s="24" t="s">
        <v>91</v>
      </c>
      <c r="B62" s="32">
        <f>B63</f>
        <v>0</v>
      </c>
      <c r="C62" s="32">
        <f>C63</f>
        <v>0</v>
      </c>
      <c r="D62" s="23">
        <v>0</v>
      </c>
    </row>
    <row r="63" spans="1:4" ht="12.75" hidden="1">
      <c r="A63" s="26" t="s">
        <v>92</v>
      </c>
      <c r="B63" s="28">
        <v>0</v>
      </c>
      <c r="C63" s="30">
        <v>0</v>
      </c>
      <c r="D63" s="29">
        <v>0</v>
      </c>
    </row>
    <row r="64" spans="1:4" ht="12.75">
      <c r="A64" s="24" t="s">
        <v>7</v>
      </c>
      <c r="B64" s="32">
        <f>B65+B66+B67+B68+B69</f>
        <v>321230.30000000005</v>
      </c>
      <c r="C64" s="32">
        <f>C65+C66+C67+C68+C69</f>
        <v>20394.153</v>
      </c>
      <c r="D64" s="23">
        <f aca="true" t="shared" si="4" ref="D64:D78">C64/B64*100</f>
        <v>6.34876379967892</v>
      </c>
    </row>
    <row r="65" spans="1:4" ht="12.75">
      <c r="A65" s="26" t="s">
        <v>63</v>
      </c>
      <c r="B65" s="28">
        <v>2000.5</v>
      </c>
      <c r="C65" s="30">
        <v>162.76</v>
      </c>
      <c r="D65" s="29">
        <f t="shared" si="4"/>
        <v>8.135966008497874</v>
      </c>
    </row>
    <row r="66" spans="1:4" ht="12.75">
      <c r="A66" s="26" t="s">
        <v>64</v>
      </c>
      <c r="B66" s="28">
        <v>74503</v>
      </c>
      <c r="C66" s="30">
        <v>5337.641</v>
      </c>
      <c r="D66" s="29">
        <f t="shared" si="4"/>
        <v>7.164330295424345</v>
      </c>
    </row>
    <row r="67" spans="1:4" ht="12.75">
      <c r="A67" s="26" t="s">
        <v>65</v>
      </c>
      <c r="B67" s="28">
        <v>105710.7</v>
      </c>
      <c r="C67" s="30">
        <v>7956.761</v>
      </c>
      <c r="D67" s="29">
        <f t="shared" si="4"/>
        <v>7.5269211158378475</v>
      </c>
    </row>
    <row r="68" spans="1:4" ht="12.75">
      <c r="A68" s="26" t="s">
        <v>66</v>
      </c>
      <c r="B68" s="28">
        <v>126291.2</v>
      </c>
      <c r="C68" s="30">
        <v>6402.462</v>
      </c>
      <c r="D68" s="29">
        <f t="shared" si="4"/>
        <v>5.069602632645822</v>
      </c>
    </row>
    <row r="69" spans="1:4" ht="12.75">
      <c r="A69" s="26" t="s">
        <v>67</v>
      </c>
      <c r="B69" s="28">
        <v>12724.9</v>
      </c>
      <c r="C69" s="30">
        <v>534.529</v>
      </c>
      <c r="D69" s="29">
        <f>C69/B69*100</f>
        <v>4.200653836179459</v>
      </c>
    </row>
    <row r="70" spans="1:4" ht="12.75">
      <c r="A70" s="24" t="s">
        <v>36</v>
      </c>
      <c r="B70" s="22">
        <f>B71+B72</f>
        <v>5585.4</v>
      </c>
      <c r="C70" s="22">
        <f>C71+C72</f>
        <v>172.155</v>
      </c>
      <c r="D70" s="23">
        <f t="shared" si="4"/>
        <v>3.0822322483618008</v>
      </c>
    </row>
    <row r="71" spans="1:4" ht="12.75">
      <c r="A71" s="26" t="s">
        <v>96</v>
      </c>
      <c r="B71" s="27">
        <v>100</v>
      </c>
      <c r="C71" s="27">
        <v>27.7</v>
      </c>
      <c r="D71" s="29">
        <f t="shared" si="4"/>
        <v>27.699999999999996</v>
      </c>
    </row>
    <row r="72" spans="1:4" ht="12.75">
      <c r="A72" s="26" t="s">
        <v>95</v>
      </c>
      <c r="B72" s="27">
        <v>5485.4</v>
      </c>
      <c r="C72" s="27">
        <v>144.455</v>
      </c>
      <c r="D72" s="29">
        <f t="shared" si="4"/>
        <v>2.633445145294783</v>
      </c>
    </row>
    <row r="73" spans="1:4" ht="12.75">
      <c r="A73" s="24" t="s">
        <v>37</v>
      </c>
      <c r="B73" s="22">
        <v>2539.1</v>
      </c>
      <c r="C73" s="22">
        <v>118.9</v>
      </c>
      <c r="D73" s="23">
        <f t="shared" si="4"/>
        <v>4.682761608443937</v>
      </c>
    </row>
    <row r="74" spans="1:4" ht="24">
      <c r="A74" s="24" t="s">
        <v>38</v>
      </c>
      <c r="B74" s="22">
        <v>0.1</v>
      </c>
      <c r="C74" s="22">
        <v>0</v>
      </c>
      <c r="D74" s="23">
        <f t="shared" si="4"/>
        <v>0</v>
      </c>
    </row>
    <row r="75" spans="1:4" ht="24">
      <c r="A75" s="24" t="s">
        <v>41</v>
      </c>
      <c r="B75" s="22">
        <f>B76+B77</f>
        <v>82363</v>
      </c>
      <c r="C75" s="22">
        <f>C76+C77</f>
        <v>1810.817</v>
      </c>
      <c r="D75" s="23">
        <f t="shared" si="4"/>
        <v>2.198580673360611</v>
      </c>
    </row>
    <row r="76" spans="1:4" ht="24">
      <c r="A76" s="26" t="s">
        <v>31</v>
      </c>
      <c r="B76" s="27">
        <v>76023</v>
      </c>
      <c r="C76" s="30">
        <v>1560.712</v>
      </c>
      <c r="D76" s="29">
        <f t="shared" si="4"/>
        <v>2.0529471344198464</v>
      </c>
    </row>
    <row r="77" spans="1:4" ht="12.75">
      <c r="A77" s="26" t="s">
        <v>40</v>
      </c>
      <c r="B77" s="27">
        <v>6340</v>
      </c>
      <c r="C77" s="27">
        <v>250.105</v>
      </c>
      <c r="D77" s="29">
        <f t="shared" si="4"/>
        <v>3.9448738170347006</v>
      </c>
    </row>
    <row r="78" spans="1:4" ht="12.75">
      <c r="A78" s="24" t="s">
        <v>28</v>
      </c>
      <c r="B78" s="22">
        <f>B31+B39+B41+B43+B49+B53+B59+B64+B70+B73+B74+B75</f>
        <v>1143771.705</v>
      </c>
      <c r="C78" s="22">
        <f>C31+C39+C41+C43+C49+C53+C59+C62+C64+C70+C73+C74+C75</f>
        <v>63401.52</v>
      </c>
      <c r="D78" s="23">
        <f t="shared" si="4"/>
        <v>5.543197101557954</v>
      </c>
    </row>
    <row r="79" spans="1:4" ht="24">
      <c r="A79" s="24" t="s">
        <v>29</v>
      </c>
      <c r="B79" s="49">
        <f>B29-B78</f>
        <v>-2500</v>
      </c>
      <c r="C79" s="32">
        <f>C29-C78</f>
        <v>975.2450000000026</v>
      </c>
      <c r="D79" s="23" t="s">
        <v>99</v>
      </c>
    </row>
    <row r="80" spans="1:4" ht="12.75">
      <c r="A80" s="33"/>
      <c r="B80" s="34" t="s">
        <v>42</v>
      </c>
      <c r="C80" s="35"/>
      <c r="D80" s="8"/>
    </row>
    <row r="81" spans="1:4" ht="12.75">
      <c r="A81" s="36"/>
      <c r="B81" s="37"/>
      <c r="C81" s="38" t="s">
        <v>97</v>
      </c>
      <c r="D81" s="8"/>
    </row>
    <row r="82" spans="1:4" ht="22.5">
      <c r="A82" s="45" t="s">
        <v>1</v>
      </c>
      <c r="B82" s="43" t="s">
        <v>85</v>
      </c>
      <c r="C82" s="44" t="s">
        <v>33</v>
      </c>
      <c r="D82" s="8"/>
    </row>
    <row r="83" spans="1:4" ht="24">
      <c r="A83" s="1" t="s">
        <v>30</v>
      </c>
      <c r="B83" s="6">
        <f>B84+B89</f>
        <v>2499.9999999998136</v>
      </c>
      <c r="C83" s="6">
        <f>C84+C89</f>
        <v>-975.2340000000113</v>
      </c>
      <c r="D83" s="8"/>
    </row>
    <row r="84" spans="1:4" ht="24">
      <c r="A84" s="39" t="s">
        <v>94</v>
      </c>
      <c r="B84" s="47">
        <f>B85</f>
        <v>-205.3</v>
      </c>
      <c r="C84" s="47">
        <f>C85</f>
        <v>0</v>
      </c>
      <c r="D84" s="8"/>
    </row>
    <row r="85" spans="1:4" ht="24">
      <c r="A85" s="2" t="s">
        <v>73</v>
      </c>
      <c r="B85" s="3">
        <v>-205.3</v>
      </c>
      <c r="C85" s="3">
        <v>0</v>
      </c>
      <c r="D85" s="16"/>
    </row>
    <row r="86" spans="1:4" ht="36">
      <c r="A86" s="2" t="s">
        <v>74</v>
      </c>
      <c r="B86" s="3">
        <v>-205.3</v>
      </c>
      <c r="C86" s="3">
        <v>0</v>
      </c>
      <c r="D86" s="16"/>
    </row>
    <row r="87" spans="1:4" ht="36">
      <c r="A87" s="5" t="s">
        <v>75</v>
      </c>
      <c r="B87" s="3">
        <v>-205.3</v>
      </c>
      <c r="C87" s="3">
        <v>0</v>
      </c>
      <c r="D87" s="8"/>
    </row>
    <row r="88" spans="1:4" ht="48">
      <c r="A88" s="5" t="s">
        <v>76</v>
      </c>
      <c r="B88" s="3">
        <v>-205.3</v>
      </c>
      <c r="C88" s="3">
        <v>0</v>
      </c>
      <c r="D88" s="16"/>
    </row>
    <row r="89" spans="1:4" ht="12.75">
      <c r="A89" s="48" t="s">
        <v>81</v>
      </c>
      <c r="B89" s="47">
        <f>B90</f>
        <v>2705.2999999998137</v>
      </c>
      <c r="C89" s="47">
        <f>C90</f>
        <v>-975.2340000000113</v>
      </c>
      <c r="D89" s="16"/>
    </row>
    <row r="90" spans="1:4" ht="24">
      <c r="A90" s="5" t="s">
        <v>77</v>
      </c>
      <c r="B90" s="4">
        <f>B91+B95</f>
        <v>2705.2999999998137</v>
      </c>
      <c r="C90" s="4">
        <f>C91+C95</f>
        <v>-975.2340000000113</v>
      </c>
      <c r="D90" s="16"/>
    </row>
    <row r="91" spans="1:4" ht="12.75">
      <c r="A91" s="5" t="s">
        <v>86</v>
      </c>
      <c r="B91" s="4">
        <v>-1141271.705</v>
      </c>
      <c r="C91" s="7">
        <v>-71201.342</v>
      </c>
      <c r="D91" s="16"/>
    </row>
    <row r="92" spans="1:4" ht="12.75">
      <c r="A92" s="5" t="s">
        <v>87</v>
      </c>
      <c r="B92" s="4">
        <v>-1141271.705</v>
      </c>
      <c r="C92" s="7">
        <v>-71201.342</v>
      </c>
      <c r="D92" s="8"/>
    </row>
    <row r="93" spans="1:4" ht="24.75">
      <c r="A93" s="5" t="s">
        <v>88</v>
      </c>
      <c r="B93" s="4">
        <v>-1141271.705</v>
      </c>
      <c r="C93" s="7">
        <v>-71201.342</v>
      </c>
      <c r="D93" s="46"/>
    </row>
    <row r="94" spans="1:4" ht="24.75">
      <c r="A94" s="5" t="s">
        <v>89</v>
      </c>
      <c r="B94" s="4">
        <v>-1141271.705</v>
      </c>
      <c r="C94" s="7">
        <v>-71201.342</v>
      </c>
      <c r="D94" s="46"/>
    </row>
    <row r="95" spans="1:4" ht="15">
      <c r="A95" s="5" t="s">
        <v>78</v>
      </c>
      <c r="B95" s="4">
        <v>1143977.005</v>
      </c>
      <c r="C95" s="7">
        <v>70226.108</v>
      </c>
      <c r="D95" s="46"/>
    </row>
    <row r="96" spans="1:4" ht="15">
      <c r="A96" s="5" t="s">
        <v>79</v>
      </c>
      <c r="B96" s="4">
        <v>1143977.005</v>
      </c>
      <c r="C96" s="7">
        <v>70226.108</v>
      </c>
      <c r="D96" s="46"/>
    </row>
    <row r="97" spans="1:4" ht="24.75">
      <c r="A97" s="5" t="s">
        <v>82</v>
      </c>
      <c r="B97" s="4">
        <v>1143977.005</v>
      </c>
      <c r="C97" s="7">
        <v>70226.108</v>
      </c>
      <c r="D97" s="46"/>
    </row>
    <row r="98" spans="1:4" ht="24.75">
      <c r="A98" s="5" t="s">
        <v>80</v>
      </c>
      <c r="B98" s="4">
        <v>1143977.005</v>
      </c>
      <c r="C98" s="7">
        <v>70226.108</v>
      </c>
      <c r="D98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4.625" style="0" customWidth="1"/>
    <col min="2" max="4" width="19.1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115</v>
      </c>
      <c r="B3" s="84"/>
      <c r="C3" s="84"/>
      <c r="D3" s="84"/>
    </row>
    <row r="4" spans="1:4" ht="16.5" thickBot="1">
      <c r="A4" s="51"/>
      <c r="B4" s="50"/>
      <c r="C4" s="50"/>
      <c r="D4" s="50" t="s">
        <v>110</v>
      </c>
    </row>
    <row r="5" spans="1:4" ht="15.75" thickBot="1">
      <c r="A5" s="52" t="s">
        <v>1</v>
      </c>
      <c r="B5" s="13" t="s">
        <v>32</v>
      </c>
      <c r="C5" s="14" t="s">
        <v>33</v>
      </c>
      <c r="D5" s="15" t="s">
        <v>17</v>
      </c>
    </row>
    <row r="6" spans="1:4" ht="14.25">
      <c r="A6" s="53" t="s">
        <v>111</v>
      </c>
      <c r="B6" s="54"/>
      <c r="C6" s="55"/>
      <c r="D6" s="55"/>
    </row>
    <row r="7" spans="1:4" ht="12.75">
      <c r="A7" s="21" t="s">
        <v>18</v>
      </c>
      <c r="B7" s="56">
        <f>B8+B10+B11+B13+B14+B15+B17+B18+B19+B20</f>
        <v>139100</v>
      </c>
      <c r="C7" s="56">
        <f>C8+C10+C11+C13+C14+C15+C17+C18+C19+C20</f>
        <v>118726.106</v>
      </c>
      <c r="D7" s="56">
        <f>C7/B7*100</f>
        <v>85.35305966930265</v>
      </c>
    </row>
    <row r="8" spans="1:4" ht="12.75">
      <c r="A8" s="24" t="s">
        <v>15</v>
      </c>
      <c r="B8" s="57">
        <f>B9</f>
        <v>83466</v>
      </c>
      <c r="C8" s="57">
        <f>C9</f>
        <v>67248.334</v>
      </c>
      <c r="D8" s="57">
        <f aca="true" t="shared" si="0" ref="D8:D71">C8/B8*100</f>
        <v>80.56973378381616</v>
      </c>
    </row>
    <row r="9" spans="1:4" ht="12.75">
      <c r="A9" s="26" t="s">
        <v>0</v>
      </c>
      <c r="B9" s="58">
        <v>83466</v>
      </c>
      <c r="C9" s="59">
        <v>67248.334</v>
      </c>
      <c r="D9" s="59">
        <f t="shared" si="0"/>
        <v>80.56973378381616</v>
      </c>
    </row>
    <row r="10" spans="1:4" ht="12.75">
      <c r="A10" s="24" t="s">
        <v>2</v>
      </c>
      <c r="B10" s="56">
        <v>9100</v>
      </c>
      <c r="C10" s="60">
        <v>9119.5</v>
      </c>
      <c r="D10" s="60">
        <f t="shared" si="0"/>
        <v>100.21428571428572</v>
      </c>
    </row>
    <row r="11" spans="1:4" ht="12.75">
      <c r="A11" s="24" t="s">
        <v>3</v>
      </c>
      <c r="B11" s="56">
        <f>B12</f>
        <v>460</v>
      </c>
      <c r="C11" s="56">
        <f>C12</f>
        <v>282.13</v>
      </c>
      <c r="D11" s="56">
        <f t="shared" si="0"/>
        <v>61.33260869565217</v>
      </c>
    </row>
    <row r="12" spans="1:4" ht="12.75">
      <c r="A12" s="26" t="s">
        <v>8</v>
      </c>
      <c r="B12" s="58">
        <v>460</v>
      </c>
      <c r="C12" s="59">
        <v>282.13</v>
      </c>
      <c r="D12" s="59">
        <f t="shared" si="0"/>
        <v>61.33260869565217</v>
      </c>
    </row>
    <row r="13" spans="1:4" ht="12.75">
      <c r="A13" s="24" t="s">
        <v>19</v>
      </c>
      <c r="B13" s="56">
        <v>3750</v>
      </c>
      <c r="C13" s="60">
        <v>3404.84</v>
      </c>
      <c r="D13" s="60">
        <f t="shared" si="0"/>
        <v>90.79573333333335</v>
      </c>
    </row>
    <row r="14" spans="1:4" ht="36">
      <c r="A14" s="24" t="s">
        <v>39</v>
      </c>
      <c r="B14" s="56">
        <v>25226</v>
      </c>
      <c r="C14" s="60">
        <v>21493.617</v>
      </c>
      <c r="D14" s="60">
        <f t="shared" si="0"/>
        <v>85.20422183461507</v>
      </c>
    </row>
    <row r="15" spans="1:4" ht="24">
      <c r="A15" s="24" t="s">
        <v>9</v>
      </c>
      <c r="B15" s="56">
        <f>B16</f>
        <v>210</v>
      </c>
      <c r="C15" s="56">
        <f>C16</f>
        <v>119.406</v>
      </c>
      <c r="D15" s="56">
        <f t="shared" si="0"/>
        <v>56.86</v>
      </c>
    </row>
    <row r="16" spans="1:4" ht="12.75">
      <c r="A16" s="26" t="s">
        <v>10</v>
      </c>
      <c r="B16" s="58">
        <v>210</v>
      </c>
      <c r="C16" s="59">
        <v>119.406</v>
      </c>
      <c r="D16" s="59">
        <f t="shared" si="0"/>
        <v>56.86</v>
      </c>
    </row>
    <row r="17" spans="1:4" ht="24">
      <c r="A17" s="24" t="s">
        <v>11</v>
      </c>
      <c r="B17" s="56">
        <v>3018</v>
      </c>
      <c r="C17" s="60">
        <v>2687.954</v>
      </c>
      <c r="D17" s="60">
        <f t="shared" si="0"/>
        <v>89.06408217362493</v>
      </c>
    </row>
    <row r="18" spans="1:4" ht="24">
      <c r="A18" s="24" t="s">
        <v>20</v>
      </c>
      <c r="B18" s="56">
        <v>5800</v>
      </c>
      <c r="C18" s="60">
        <v>6307.645</v>
      </c>
      <c r="D18" s="60">
        <f t="shared" si="0"/>
        <v>108.75250000000001</v>
      </c>
    </row>
    <row r="19" spans="1:4" ht="12.75">
      <c r="A19" s="24" t="s">
        <v>21</v>
      </c>
      <c r="B19" s="56">
        <v>8070</v>
      </c>
      <c r="C19" s="60">
        <v>8063.666</v>
      </c>
      <c r="D19" s="60">
        <f t="shared" si="0"/>
        <v>99.92151177199504</v>
      </c>
    </row>
    <row r="20" spans="1:4" ht="12.75">
      <c r="A20" s="24" t="s">
        <v>4</v>
      </c>
      <c r="B20" s="56">
        <v>0</v>
      </c>
      <c r="C20" s="60">
        <v>-0.986</v>
      </c>
      <c r="D20" s="60" t="e">
        <f t="shared" si="0"/>
        <v>#DIV/0!</v>
      </c>
    </row>
    <row r="21" spans="1:4" ht="12.75">
      <c r="A21" s="24" t="s">
        <v>16</v>
      </c>
      <c r="B21" s="56">
        <f>B22+B27+B28</f>
        <v>1170159.0949999997</v>
      </c>
      <c r="C21" s="56">
        <f>C22+C27+C28</f>
        <v>858461.881</v>
      </c>
      <c r="D21" s="56">
        <f t="shared" si="0"/>
        <v>73.3628345639616</v>
      </c>
    </row>
    <row r="22" spans="1:4" ht="36">
      <c r="A22" s="26" t="s">
        <v>22</v>
      </c>
      <c r="B22" s="58">
        <f>B23+B24+B25+B26</f>
        <v>1104159.0949999997</v>
      </c>
      <c r="C22" s="58">
        <f>C23+C24+C25+C26</f>
        <v>862740.361</v>
      </c>
      <c r="D22" s="58">
        <f t="shared" si="0"/>
        <v>78.13551189378197</v>
      </c>
    </row>
    <row r="23" spans="1:4" ht="24">
      <c r="A23" s="26" t="s">
        <v>23</v>
      </c>
      <c r="B23" s="58">
        <v>407279</v>
      </c>
      <c r="C23" s="59">
        <v>339358.192</v>
      </c>
      <c r="D23" s="59">
        <f t="shared" si="0"/>
        <v>83.32327274423675</v>
      </c>
    </row>
    <row r="24" spans="1:4" ht="24">
      <c r="A24" s="26" t="s">
        <v>24</v>
      </c>
      <c r="B24" s="58">
        <v>96521.095</v>
      </c>
      <c r="C24" s="59">
        <v>79422.168</v>
      </c>
      <c r="D24" s="59">
        <f t="shared" si="0"/>
        <v>82.28477722926787</v>
      </c>
    </row>
    <row r="25" spans="1:4" ht="24">
      <c r="A25" s="26" t="s">
        <v>25</v>
      </c>
      <c r="B25" s="58">
        <v>599281.6</v>
      </c>
      <c r="C25" s="59">
        <v>443412.601</v>
      </c>
      <c r="D25" s="59">
        <f t="shared" si="0"/>
        <v>73.99069168818131</v>
      </c>
    </row>
    <row r="26" spans="1:4" ht="12.75">
      <c r="A26" s="26" t="s">
        <v>26</v>
      </c>
      <c r="B26" s="58">
        <v>1077.4</v>
      </c>
      <c r="C26" s="59">
        <v>547.4</v>
      </c>
      <c r="D26" s="59">
        <f t="shared" si="0"/>
        <v>50.807499535919796</v>
      </c>
    </row>
    <row r="27" spans="1:4" ht="12.75">
      <c r="A27" s="26" t="s">
        <v>70</v>
      </c>
      <c r="B27" s="58">
        <v>66000</v>
      </c>
      <c r="C27" s="59">
        <v>160</v>
      </c>
      <c r="D27" s="59">
        <f t="shared" si="0"/>
        <v>0.24242424242424243</v>
      </c>
    </row>
    <row r="28" spans="1:4" ht="48">
      <c r="A28" s="26" t="s">
        <v>71</v>
      </c>
      <c r="B28" s="58">
        <v>0</v>
      </c>
      <c r="C28" s="59">
        <v>-4438.48</v>
      </c>
      <c r="D28" s="59" t="e">
        <f t="shared" si="0"/>
        <v>#DIV/0!</v>
      </c>
    </row>
    <row r="29" spans="1:4" ht="12.75">
      <c r="A29" s="24" t="s">
        <v>27</v>
      </c>
      <c r="B29" s="56">
        <f>B7+B21</f>
        <v>1309259.0949999997</v>
      </c>
      <c r="C29" s="56">
        <f>C7+C21</f>
        <v>977187.9870000001</v>
      </c>
      <c r="D29" s="56">
        <f t="shared" si="0"/>
        <v>74.63671558454978</v>
      </c>
    </row>
    <row r="30" spans="1:4" ht="15.75">
      <c r="A30" s="61" t="s">
        <v>112</v>
      </c>
      <c r="B30" s="62"/>
      <c r="C30" s="62"/>
      <c r="D30" s="63" t="e">
        <f t="shared" si="0"/>
        <v>#DIV/0!</v>
      </c>
    </row>
    <row r="31" spans="1:4" ht="12.75">
      <c r="A31" s="64" t="s">
        <v>12</v>
      </c>
      <c r="B31" s="65">
        <f>SUM(B32:B38)</f>
        <v>76166.644</v>
      </c>
      <c r="C31" s="65">
        <f>SUM(C32:C38)</f>
        <v>57256.357</v>
      </c>
      <c r="D31" s="60">
        <f t="shared" si="0"/>
        <v>75.1724823270407</v>
      </c>
    </row>
    <row r="32" spans="1:4" ht="24">
      <c r="A32" s="66" t="s">
        <v>44</v>
      </c>
      <c r="B32" s="67">
        <v>1868.63</v>
      </c>
      <c r="C32" s="67">
        <v>1407.338</v>
      </c>
      <c r="D32" s="59">
        <f t="shared" si="0"/>
        <v>75.31389306604304</v>
      </c>
    </row>
    <row r="33" spans="1:4" ht="36">
      <c r="A33" s="66" t="s">
        <v>45</v>
      </c>
      <c r="B33" s="67">
        <v>1562.29</v>
      </c>
      <c r="C33" s="67">
        <v>1199.986</v>
      </c>
      <c r="D33" s="59">
        <f t="shared" si="0"/>
        <v>76.80942718701395</v>
      </c>
    </row>
    <row r="34" spans="1:4" ht="48">
      <c r="A34" s="66" t="s">
        <v>46</v>
      </c>
      <c r="B34" s="67">
        <v>28088.357</v>
      </c>
      <c r="C34" s="67">
        <v>21674.763</v>
      </c>
      <c r="D34" s="59">
        <f t="shared" si="0"/>
        <v>77.16636113675143</v>
      </c>
    </row>
    <row r="35" spans="1:4" ht="12.75">
      <c r="A35" s="66" t="s">
        <v>93</v>
      </c>
      <c r="B35" s="67">
        <v>5.9</v>
      </c>
      <c r="C35" s="67">
        <v>3.66</v>
      </c>
      <c r="D35" s="59">
        <f t="shared" si="0"/>
        <v>62.03389830508475</v>
      </c>
    </row>
    <row r="36" spans="1:4" ht="36">
      <c r="A36" s="66" t="s">
        <v>47</v>
      </c>
      <c r="B36" s="67">
        <v>596.735</v>
      </c>
      <c r="C36" s="67">
        <v>328.2</v>
      </c>
      <c r="D36" s="59">
        <f t="shared" si="0"/>
        <v>54.99928779106303</v>
      </c>
    </row>
    <row r="37" spans="1:4" ht="12.75">
      <c r="A37" s="66" t="s">
        <v>48</v>
      </c>
      <c r="B37" s="67">
        <v>161.7</v>
      </c>
      <c r="C37" s="67">
        <v>0</v>
      </c>
      <c r="D37" s="59">
        <f t="shared" si="0"/>
        <v>0</v>
      </c>
    </row>
    <row r="38" spans="1:4" ht="12.75">
      <c r="A38" s="66" t="s">
        <v>49</v>
      </c>
      <c r="B38" s="67">
        <v>43883.032</v>
      </c>
      <c r="C38" s="67">
        <v>32642.41</v>
      </c>
      <c r="D38" s="59">
        <f t="shared" si="0"/>
        <v>74.38503793448</v>
      </c>
    </row>
    <row r="39" spans="1:4" ht="12.75">
      <c r="A39" s="68" t="s">
        <v>34</v>
      </c>
      <c r="B39" s="65">
        <f>B40</f>
        <v>1776</v>
      </c>
      <c r="C39" s="65">
        <f>C40</f>
        <v>1447.125</v>
      </c>
      <c r="D39" s="56">
        <f t="shared" si="0"/>
        <v>81.48226351351352</v>
      </c>
    </row>
    <row r="40" spans="1:4" ht="12.75">
      <c r="A40" s="69" t="s">
        <v>50</v>
      </c>
      <c r="B40" s="67">
        <v>1776</v>
      </c>
      <c r="C40" s="67">
        <v>1447.125</v>
      </c>
      <c r="D40" s="70">
        <f t="shared" si="0"/>
        <v>81.48226351351352</v>
      </c>
    </row>
    <row r="41" spans="1:4" ht="24">
      <c r="A41" s="68" t="s">
        <v>13</v>
      </c>
      <c r="B41" s="65">
        <f>B42</f>
        <v>3664.772</v>
      </c>
      <c r="C41" s="65">
        <f>C42</f>
        <v>2538.258</v>
      </c>
      <c r="D41" s="60">
        <f t="shared" si="0"/>
        <v>69.26100723319213</v>
      </c>
    </row>
    <row r="42" spans="1:4" ht="36">
      <c r="A42" s="66" t="s">
        <v>51</v>
      </c>
      <c r="B42" s="67">
        <v>3664.772</v>
      </c>
      <c r="C42" s="67">
        <v>2538.258</v>
      </c>
      <c r="D42" s="59">
        <f t="shared" si="0"/>
        <v>69.26100723319213</v>
      </c>
    </row>
    <row r="43" spans="1:4" ht="12.75">
      <c r="A43" s="68" t="s">
        <v>14</v>
      </c>
      <c r="B43" s="65">
        <f>SUM(B44:B49)</f>
        <v>48339.509</v>
      </c>
      <c r="C43" s="65">
        <f>SUM(C44:C49)</f>
        <v>26890.629</v>
      </c>
      <c r="D43" s="60">
        <f t="shared" si="0"/>
        <v>55.62867632768054</v>
      </c>
    </row>
    <row r="44" spans="1:4" ht="12.75">
      <c r="A44" s="66" t="s">
        <v>102</v>
      </c>
      <c r="B44" s="71">
        <v>1201.6</v>
      </c>
      <c r="C44" s="71">
        <v>388.856</v>
      </c>
      <c r="D44" s="59">
        <f t="shared" si="0"/>
        <v>32.36151797603196</v>
      </c>
    </row>
    <row r="45" spans="1:4" ht="12.75">
      <c r="A45" s="66" t="s">
        <v>72</v>
      </c>
      <c r="B45" s="67">
        <v>5383</v>
      </c>
      <c r="C45" s="67">
        <v>3392.648</v>
      </c>
      <c r="D45" s="59">
        <f t="shared" si="0"/>
        <v>63.02522756827048</v>
      </c>
    </row>
    <row r="46" spans="1:4" ht="12.75">
      <c r="A46" s="66" t="s">
        <v>52</v>
      </c>
      <c r="B46" s="67">
        <v>3169.11</v>
      </c>
      <c r="C46" s="67">
        <v>2562.534</v>
      </c>
      <c r="D46" s="59">
        <f t="shared" si="0"/>
        <v>80.85973664530421</v>
      </c>
    </row>
    <row r="47" spans="1:4" ht="12.75">
      <c r="A47" s="66" t="s">
        <v>53</v>
      </c>
      <c r="B47" s="67">
        <v>1665.39</v>
      </c>
      <c r="C47" s="67">
        <v>984.262</v>
      </c>
      <c r="D47" s="59">
        <f t="shared" si="0"/>
        <v>59.10099135938128</v>
      </c>
    </row>
    <row r="48" spans="1:4" ht="12.75">
      <c r="A48" s="66" t="s">
        <v>98</v>
      </c>
      <c r="B48" s="71">
        <v>29234.409</v>
      </c>
      <c r="C48" s="71">
        <v>19531.41</v>
      </c>
      <c r="D48" s="59">
        <f t="shared" si="0"/>
        <v>66.80966254525617</v>
      </c>
    </row>
    <row r="49" spans="1:4" ht="12.75">
      <c r="A49" s="66" t="s">
        <v>54</v>
      </c>
      <c r="B49" s="67">
        <v>7686</v>
      </c>
      <c r="C49" s="67">
        <v>30.919</v>
      </c>
      <c r="D49" s="59">
        <f t="shared" si="0"/>
        <v>0.4022768670309654</v>
      </c>
    </row>
    <row r="50" spans="1:4" ht="12.75">
      <c r="A50" s="68" t="s">
        <v>5</v>
      </c>
      <c r="B50" s="65">
        <f>SUM(B51:B53)</f>
        <v>74016.792</v>
      </c>
      <c r="C50" s="65">
        <f>SUM(C51:C53)</f>
        <v>55084.950999999994</v>
      </c>
      <c r="D50" s="60">
        <f t="shared" si="0"/>
        <v>74.42223515982697</v>
      </c>
    </row>
    <row r="51" spans="1:4" ht="12.75">
      <c r="A51" s="66" t="s">
        <v>55</v>
      </c>
      <c r="B51" s="67">
        <v>1680</v>
      </c>
      <c r="C51" s="67">
        <v>106.31</v>
      </c>
      <c r="D51" s="59">
        <f t="shared" si="0"/>
        <v>6.327976190476191</v>
      </c>
    </row>
    <row r="52" spans="1:4" ht="12.75">
      <c r="A52" s="66" t="s">
        <v>56</v>
      </c>
      <c r="B52" s="67">
        <v>71094.284</v>
      </c>
      <c r="C52" s="67">
        <v>53977.772</v>
      </c>
      <c r="D52" s="59">
        <f t="shared" si="0"/>
        <v>75.92420791522424</v>
      </c>
    </row>
    <row r="53" spans="1:4" ht="12.75">
      <c r="A53" s="66" t="s">
        <v>90</v>
      </c>
      <c r="B53" s="67">
        <v>1242.508</v>
      </c>
      <c r="C53" s="67">
        <v>1000.869</v>
      </c>
      <c r="D53" s="59">
        <f t="shared" si="0"/>
        <v>80.55231837541488</v>
      </c>
    </row>
    <row r="54" spans="1:4" ht="12.75">
      <c r="A54" s="68" t="s">
        <v>6</v>
      </c>
      <c r="B54" s="65">
        <f>SUM(B55:B59)</f>
        <v>531436.1950000001</v>
      </c>
      <c r="C54" s="65">
        <f>SUM(C55:C59)</f>
        <v>411370.322</v>
      </c>
      <c r="D54" s="60">
        <f t="shared" si="0"/>
        <v>77.40728348395614</v>
      </c>
    </row>
    <row r="55" spans="1:4" ht="12.75">
      <c r="A55" s="66" t="s">
        <v>57</v>
      </c>
      <c r="B55" s="67">
        <v>165702.878</v>
      </c>
      <c r="C55" s="67">
        <v>127611.567</v>
      </c>
      <c r="D55" s="59">
        <f t="shared" si="0"/>
        <v>77.01228158511526</v>
      </c>
    </row>
    <row r="56" spans="1:4" ht="12.75">
      <c r="A56" s="66" t="s">
        <v>58</v>
      </c>
      <c r="B56" s="67">
        <v>281762.701</v>
      </c>
      <c r="C56" s="67">
        <v>219701.579</v>
      </c>
      <c r="D56" s="59">
        <f t="shared" si="0"/>
        <v>77.97397534175397</v>
      </c>
    </row>
    <row r="57" spans="1:4" ht="12.75">
      <c r="A57" s="66" t="s">
        <v>84</v>
      </c>
      <c r="B57" s="67">
        <v>59943.795</v>
      </c>
      <c r="C57" s="67">
        <v>44344.892</v>
      </c>
      <c r="D57" s="59">
        <f t="shared" si="0"/>
        <v>73.97745171122384</v>
      </c>
    </row>
    <row r="58" spans="1:4" ht="12.75">
      <c r="A58" s="66" t="s">
        <v>59</v>
      </c>
      <c r="B58" s="67">
        <v>770.673</v>
      </c>
      <c r="C58" s="67">
        <v>560.67</v>
      </c>
      <c r="D58" s="59">
        <f t="shared" si="0"/>
        <v>72.75069971310789</v>
      </c>
    </row>
    <row r="59" spans="1:4" ht="12.75">
      <c r="A59" s="66" t="s">
        <v>60</v>
      </c>
      <c r="B59" s="67">
        <v>23256.148</v>
      </c>
      <c r="C59" s="67">
        <v>19151.614</v>
      </c>
      <c r="D59" s="59">
        <f t="shared" si="0"/>
        <v>82.35075731372194</v>
      </c>
    </row>
    <row r="60" spans="1:4" ht="12.75">
      <c r="A60" s="68" t="s">
        <v>35</v>
      </c>
      <c r="B60" s="65">
        <f>SUM(B61:B62)</f>
        <v>126434.054</v>
      </c>
      <c r="C60" s="65">
        <f>SUM(C61:C62)</f>
        <v>98034.134</v>
      </c>
      <c r="D60" s="60">
        <f t="shared" si="0"/>
        <v>77.53776051505871</v>
      </c>
    </row>
    <row r="61" spans="1:4" ht="12.75">
      <c r="A61" s="66" t="s">
        <v>61</v>
      </c>
      <c r="B61" s="67">
        <v>95300.25</v>
      </c>
      <c r="C61" s="67">
        <v>73637.99</v>
      </c>
      <c r="D61" s="59">
        <f t="shared" si="0"/>
        <v>77.26946151767703</v>
      </c>
    </row>
    <row r="62" spans="1:4" ht="12.75">
      <c r="A62" s="66" t="s">
        <v>62</v>
      </c>
      <c r="B62" s="67">
        <v>31133.804</v>
      </c>
      <c r="C62" s="67">
        <v>24396.144</v>
      </c>
      <c r="D62" s="59">
        <f t="shared" si="0"/>
        <v>78.35902095355904</v>
      </c>
    </row>
    <row r="63" spans="1:4" ht="12.75">
      <c r="A63" s="68" t="s">
        <v>7</v>
      </c>
      <c r="B63" s="65">
        <f>B64+B65+B66+B67+B68</f>
        <v>337371.912</v>
      </c>
      <c r="C63" s="65">
        <f>C64+C65+C66+C67+C68</f>
        <v>233055.862</v>
      </c>
      <c r="D63" s="60">
        <f t="shared" si="0"/>
        <v>69.0798059086792</v>
      </c>
    </row>
    <row r="64" spans="1:4" ht="12.75">
      <c r="A64" s="66" t="s">
        <v>63</v>
      </c>
      <c r="B64" s="67">
        <v>2444.2</v>
      </c>
      <c r="C64" s="67">
        <v>1862.45</v>
      </c>
      <c r="D64" s="59">
        <f t="shared" si="0"/>
        <v>76.1987562392603</v>
      </c>
    </row>
    <row r="65" spans="1:4" ht="12.75">
      <c r="A65" s="66" t="s">
        <v>64</v>
      </c>
      <c r="B65" s="67">
        <v>74992.5</v>
      </c>
      <c r="C65" s="67">
        <v>60835.809</v>
      </c>
      <c r="D65" s="59">
        <f t="shared" si="0"/>
        <v>81.12252425242524</v>
      </c>
    </row>
    <row r="66" spans="1:4" ht="12.75">
      <c r="A66" s="66" t="s">
        <v>65</v>
      </c>
      <c r="B66" s="67">
        <v>126551.29</v>
      </c>
      <c r="C66" s="67">
        <v>87231.863</v>
      </c>
      <c r="D66" s="59">
        <f t="shared" si="0"/>
        <v>68.93004646574524</v>
      </c>
    </row>
    <row r="67" spans="1:4" ht="12.75">
      <c r="A67" s="66" t="s">
        <v>66</v>
      </c>
      <c r="B67" s="67">
        <v>120058.5</v>
      </c>
      <c r="C67" s="67">
        <v>72359.93</v>
      </c>
      <c r="D67" s="59">
        <f t="shared" si="0"/>
        <v>60.270559768779385</v>
      </c>
    </row>
    <row r="68" spans="1:4" ht="12.75">
      <c r="A68" s="66" t="s">
        <v>67</v>
      </c>
      <c r="B68" s="67">
        <v>13325.422</v>
      </c>
      <c r="C68" s="67">
        <v>10765.81</v>
      </c>
      <c r="D68" s="59">
        <f t="shared" si="0"/>
        <v>80.79151264402734</v>
      </c>
    </row>
    <row r="69" spans="1:4" ht="12.75">
      <c r="A69" s="68" t="s">
        <v>36</v>
      </c>
      <c r="B69" s="65">
        <f>B70+B71</f>
        <v>6526.896000000001</v>
      </c>
      <c r="C69" s="65">
        <f>C70+C71</f>
        <v>5643.400000000001</v>
      </c>
      <c r="D69" s="56">
        <f t="shared" si="0"/>
        <v>86.46376470530555</v>
      </c>
    </row>
    <row r="70" spans="1:4" ht="12.75">
      <c r="A70" s="66" t="s">
        <v>96</v>
      </c>
      <c r="B70" s="67">
        <v>358.796</v>
      </c>
      <c r="C70" s="67">
        <v>234.3</v>
      </c>
      <c r="D70" s="58">
        <f t="shared" si="0"/>
        <v>65.3017313459459</v>
      </c>
    </row>
    <row r="71" spans="1:4" ht="12.75">
      <c r="A71" s="66" t="s">
        <v>95</v>
      </c>
      <c r="B71" s="67">
        <v>6168.1</v>
      </c>
      <c r="C71" s="67">
        <v>5409.1</v>
      </c>
      <c r="D71" s="58">
        <f t="shared" si="0"/>
        <v>87.6947520306091</v>
      </c>
    </row>
    <row r="72" spans="1:4" ht="12.75">
      <c r="A72" s="68" t="s">
        <v>37</v>
      </c>
      <c r="B72" s="65">
        <f>B73</f>
        <v>2941.1</v>
      </c>
      <c r="C72" s="65">
        <f>C73</f>
        <v>2500.7</v>
      </c>
      <c r="D72" s="56">
        <f aca="true" t="shared" si="1" ref="D72:D79">C72/B72*100</f>
        <v>85.02601067627758</v>
      </c>
    </row>
    <row r="73" spans="1:4" ht="12.75">
      <c r="A73" s="72" t="s">
        <v>113</v>
      </c>
      <c r="B73" s="67">
        <v>2941.1</v>
      </c>
      <c r="C73" s="67">
        <v>2500.7</v>
      </c>
      <c r="D73" s="58">
        <f t="shared" si="1"/>
        <v>85.02601067627758</v>
      </c>
    </row>
    <row r="74" spans="1:4" ht="24">
      <c r="A74" s="68" t="s">
        <v>38</v>
      </c>
      <c r="B74" s="65">
        <v>0</v>
      </c>
      <c r="C74" s="65">
        <v>0</v>
      </c>
      <c r="D74" s="56" t="e">
        <f t="shared" si="1"/>
        <v>#DIV/0!</v>
      </c>
    </row>
    <row r="75" spans="1:4" ht="24">
      <c r="A75" s="68" t="s">
        <v>41</v>
      </c>
      <c r="B75" s="65">
        <f>B76+B77</f>
        <v>114140.2</v>
      </c>
      <c r="C75" s="65">
        <f>C76+C77</f>
        <v>84828.71299999999</v>
      </c>
      <c r="D75" s="56">
        <f t="shared" si="1"/>
        <v>74.31975149859558</v>
      </c>
    </row>
    <row r="76" spans="1:4" ht="24">
      <c r="A76" s="66" t="s">
        <v>23</v>
      </c>
      <c r="B76" s="67">
        <v>97423</v>
      </c>
      <c r="C76" s="67">
        <v>75372.711</v>
      </c>
      <c r="D76" s="59">
        <f t="shared" si="1"/>
        <v>77.36644426880716</v>
      </c>
    </row>
    <row r="77" spans="1:4" ht="12.75">
      <c r="A77" s="66" t="s">
        <v>106</v>
      </c>
      <c r="B77" s="67">
        <v>16717.2</v>
      </c>
      <c r="C77" s="67">
        <v>9456.002</v>
      </c>
      <c r="D77" s="58">
        <f t="shared" si="1"/>
        <v>56.56450841049937</v>
      </c>
    </row>
    <row r="78" spans="1:4" ht="12.75">
      <c r="A78" s="68" t="s">
        <v>28</v>
      </c>
      <c r="B78" s="73">
        <f>B31+B39+B41+B43+B50+B54+B60+B63+B69+B72+B74+B75</f>
        <v>1322814.074</v>
      </c>
      <c r="C78" s="73">
        <f>C31+C39+C41+C43+C50+C54+C60+C63+C69+C72+C74+C75</f>
        <v>978650.4509999999</v>
      </c>
      <c r="D78" s="56">
        <f t="shared" si="1"/>
        <v>73.98246437163321</v>
      </c>
    </row>
    <row r="79" spans="1:4" ht="24">
      <c r="A79" s="68" t="s">
        <v>29</v>
      </c>
      <c r="B79" s="74">
        <f>B29-B78</f>
        <v>-13554.979000000283</v>
      </c>
      <c r="C79" s="75">
        <f>C29-C78</f>
        <v>-1462.4639999998035</v>
      </c>
      <c r="D79" s="60">
        <f t="shared" si="1"/>
        <v>10.78912774412836</v>
      </c>
    </row>
    <row r="80" spans="1:4" ht="12.75">
      <c r="A80" s="33"/>
      <c r="B80" s="34"/>
      <c r="C80" s="76"/>
      <c r="D80" s="76"/>
    </row>
    <row r="81" spans="1:3" ht="12.75">
      <c r="A81" s="36"/>
      <c r="B81" s="37"/>
      <c r="C81" s="38" t="s">
        <v>97</v>
      </c>
    </row>
    <row r="82" spans="1:3" ht="22.5">
      <c r="A82" s="45" t="s">
        <v>1</v>
      </c>
      <c r="B82" s="43" t="s">
        <v>85</v>
      </c>
      <c r="C82" s="44" t="s">
        <v>33</v>
      </c>
    </row>
    <row r="83" spans="1:3" ht="25.5">
      <c r="A83" s="77" t="s">
        <v>30</v>
      </c>
      <c r="B83" s="78">
        <f>B84+B89</f>
        <v>13555</v>
      </c>
      <c r="C83" s="78">
        <f>C84+C89</f>
        <v>1462.5430000000633</v>
      </c>
    </row>
    <row r="84" spans="1:3" ht="25.5">
      <c r="A84" s="77" t="s">
        <v>94</v>
      </c>
      <c r="B84" s="78">
        <f>B85</f>
        <v>0</v>
      </c>
      <c r="C84" s="78">
        <f>C85</f>
        <v>0</v>
      </c>
    </row>
    <row r="85" spans="1:3" ht="25.5">
      <c r="A85" s="79" t="s">
        <v>73</v>
      </c>
      <c r="B85" s="80">
        <v>0</v>
      </c>
      <c r="C85" s="80">
        <v>0</v>
      </c>
    </row>
    <row r="86" spans="1:3" ht="38.25">
      <c r="A86" s="79" t="s">
        <v>74</v>
      </c>
      <c r="B86" s="80">
        <v>0</v>
      </c>
      <c r="C86" s="80">
        <v>0</v>
      </c>
    </row>
    <row r="87" spans="1:3" ht="38.25">
      <c r="A87" s="79" t="s">
        <v>75</v>
      </c>
      <c r="B87" s="80">
        <v>0</v>
      </c>
      <c r="C87" s="80">
        <v>0</v>
      </c>
    </row>
    <row r="88" spans="1:3" ht="51">
      <c r="A88" s="79" t="s">
        <v>76</v>
      </c>
      <c r="B88" s="80">
        <v>0</v>
      </c>
      <c r="C88" s="80">
        <v>0</v>
      </c>
    </row>
    <row r="89" spans="1:3" ht="12.75">
      <c r="A89" s="77" t="s">
        <v>81</v>
      </c>
      <c r="B89" s="78">
        <f>B90</f>
        <v>13555</v>
      </c>
      <c r="C89" s="78">
        <f>C90</f>
        <v>1462.5430000000633</v>
      </c>
    </row>
    <row r="90" spans="1:3" ht="25.5">
      <c r="A90" s="79" t="s">
        <v>77</v>
      </c>
      <c r="B90" s="80">
        <f>B91+B95</f>
        <v>13555</v>
      </c>
      <c r="C90" s="67">
        <f>C91+C95</f>
        <v>1462.5430000000633</v>
      </c>
    </row>
    <row r="91" spans="1:3" ht="12.75">
      <c r="A91" s="79" t="s">
        <v>86</v>
      </c>
      <c r="B91" s="78">
        <v>-1309259.094</v>
      </c>
      <c r="C91" s="65">
        <v>-1035834.994</v>
      </c>
    </row>
    <row r="92" spans="1:3" ht="12.75">
      <c r="A92" s="79" t="s">
        <v>87</v>
      </c>
      <c r="B92" s="80">
        <v>-1309259.094</v>
      </c>
      <c r="C92" s="67">
        <v>-1035834.994</v>
      </c>
    </row>
    <row r="93" spans="1:3" ht="25.5">
      <c r="A93" s="79" t="s">
        <v>88</v>
      </c>
      <c r="B93" s="80">
        <v>-1309259.094</v>
      </c>
      <c r="C93" s="67">
        <v>-1035834.994</v>
      </c>
    </row>
    <row r="94" spans="1:3" ht="25.5">
      <c r="A94" s="79" t="s">
        <v>89</v>
      </c>
      <c r="B94" s="80">
        <v>-1309259.094</v>
      </c>
      <c r="C94" s="67">
        <v>-1035834.994</v>
      </c>
    </row>
    <row r="95" spans="1:3" ht="12.75">
      <c r="A95" s="79" t="s">
        <v>78</v>
      </c>
      <c r="B95" s="80">
        <v>1322814.094</v>
      </c>
      <c r="C95" s="67">
        <v>1037297.537</v>
      </c>
    </row>
    <row r="96" spans="1:3" ht="12.75">
      <c r="A96" s="79" t="s">
        <v>79</v>
      </c>
      <c r="B96" s="80">
        <v>1322814.094</v>
      </c>
      <c r="C96" s="67">
        <v>1037297.537</v>
      </c>
    </row>
    <row r="97" spans="1:3" ht="25.5">
      <c r="A97" s="79" t="s">
        <v>82</v>
      </c>
      <c r="B97" s="80">
        <v>1322814.094</v>
      </c>
      <c r="C97" s="67">
        <v>1037297.537</v>
      </c>
    </row>
    <row r="98" spans="1:3" ht="25.5">
      <c r="A98" s="79" t="s">
        <v>80</v>
      </c>
      <c r="B98" s="80">
        <v>1322814.094</v>
      </c>
      <c r="C98" s="67">
        <v>1037297.537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1">
      <selection activeCell="B7" sqref="B7"/>
    </sheetView>
  </sheetViews>
  <sheetFormatPr defaultColWidth="9.00390625" defaultRowHeight="12.75"/>
  <cols>
    <col min="1" max="1" width="44.625" style="0" customWidth="1"/>
    <col min="2" max="4" width="19.1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116</v>
      </c>
      <c r="B3" s="84"/>
      <c r="C3" s="84"/>
      <c r="D3" s="84"/>
    </row>
    <row r="4" spans="1:4" ht="16.5" thickBot="1">
      <c r="A4" s="51"/>
      <c r="B4" s="50"/>
      <c r="C4" s="50"/>
      <c r="D4" s="50" t="s">
        <v>110</v>
      </c>
    </row>
    <row r="5" spans="1:4" ht="15.75" thickBot="1">
      <c r="A5" s="52" t="s">
        <v>1</v>
      </c>
      <c r="B5" s="13" t="s">
        <v>32</v>
      </c>
      <c r="C5" s="14" t="s">
        <v>33</v>
      </c>
      <c r="D5" s="15" t="s">
        <v>17</v>
      </c>
    </row>
    <row r="6" spans="1:4" ht="14.25">
      <c r="A6" s="53" t="s">
        <v>111</v>
      </c>
      <c r="B6" s="54"/>
      <c r="C6" s="55"/>
      <c r="D6" s="55"/>
    </row>
    <row r="7" spans="1:4" ht="12.75">
      <c r="A7" s="21" t="s">
        <v>18</v>
      </c>
      <c r="B7" s="56">
        <f>B8+B10+B11+B13+B14+B15+B17+B18+B19+B20</f>
        <v>139100</v>
      </c>
      <c r="C7" s="56">
        <f>C8+C10+C11+C13+C14+C15+C17+C18+C19+C20</f>
        <v>130600.021</v>
      </c>
      <c r="D7" s="56">
        <f>C7/B7*100</f>
        <v>93.88930337886411</v>
      </c>
    </row>
    <row r="8" spans="1:4" ht="12.75">
      <c r="A8" s="24" t="s">
        <v>15</v>
      </c>
      <c r="B8" s="57">
        <f>B9</f>
        <v>83466</v>
      </c>
      <c r="C8" s="57">
        <f>C9</f>
        <v>74671.684</v>
      </c>
      <c r="D8" s="57">
        <f aca="true" t="shared" si="0" ref="D8:D71">C8/B8*100</f>
        <v>89.46359475714661</v>
      </c>
    </row>
    <row r="9" spans="1:4" ht="12.75">
      <c r="A9" s="26" t="s">
        <v>0</v>
      </c>
      <c r="B9" s="58">
        <v>83466</v>
      </c>
      <c r="C9" s="59">
        <v>74671.684</v>
      </c>
      <c r="D9" s="59">
        <f t="shared" si="0"/>
        <v>89.46359475714661</v>
      </c>
    </row>
    <row r="10" spans="1:4" ht="12.75">
      <c r="A10" s="24" t="s">
        <v>2</v>
      </c>
      <c r="B10" s="56">
        <v>9100</v>
      </c>
      <c r="C10" s="60">
        <v>9256.669</v>
      </c>
      <c r="D10" s="60">
        <f t="shared" si="0"/>
        <v>101.72163736263735</v>
      </c>
    </row>
    <row r="11" spans="1:4" ht="12.75">
      <c r="A11" s="24" t="s">
        <v>3</v>
      </c>
      <c r="B11" s="56">
        <f>B12</f>
        <v>460</v>
      </c>
      <c r="C11" s="56">
        <f>C12</f>
        <v>395.098</v>
      </c>
      <c r="D11" s="56">
        <f t="shared" si="0"/>
        <v>85.8908695652174</v>
      </c>
    </row>
    <row r="12" spans="1:4" ht="12.75">
      <c r="A12" s="26" t="s">
        <v>8</v>
      </c>
      <c r="B12" s="58">
        <v>460</v>
      </c>
      <c r="C12" s="59">
        <v>395.098</v>
      </c>
      <c r="D12" s="59">
        <f t="shared" si="0"/>
        <v>85.8908695652174</v>
      </c>
    </row>
    <row r="13" spans="1:4" ht="12.75">
      <c r="A13" s="24" t="s">
        <v>19</v>
      </c>
      <c r="B13" s="56">
        <v>3750</v>
      </c>
      <c r="C13" s="60">
        <v>3826.318</v>
      </c>
      <c r="D13" s="60">
        <f t="shared" si="0"/>
        <v>102.03514666666666</v>
      </c>
    </row>
    <row r="14" spans="1:4" ht="36">
      <c r="A14" s="24" t="s">
        <v>39</v>
      </c>
      <c r="B14" s="56">
        <v>25226</v>
      </c>
      <c r="C14" s="60">
        <v>23707.414</v>
      </c>
      <c r="D14" s="60">
        <f t="shared" si="0"/>
        <v>93.980076111948</v>
      </c>
    </row>
    <row r="15" spans="1:4" ht="24">
      <c r="A15" s="24" t="s">
        <v>9</v>
      </c>
      <c r="B15" s="56">
        <f>B16</f>
        <v>210</v>
      </c>
      <c r="C15" s="56">
        <f>C16</f>
        <v>119.406</v>
      </c>
      <c r="D15" s="56">
        <f t="shared" si="0"/>
        <v>56.86</v>
      </c>
    </row>
    <row r="16" spans="1:4" ht="12.75">
      <c r="A16" s="26" t="s">
        <v>10</v>
      </c>
      <c r="B16" s="58">
        <v>210</v>
      </c>
      <c r="C16" s="59">
        <v>119.406</v>
      </c>
      <c r="D16" s="59">
        <f t="shared" si="0"/>
        <v>56.86</v>
      </c>
    </row>
    <row r="17" spans="1:4" ht="24">
      <c r="A17" s="24" t="s">
        <v>11</v>
      </c>
      <c r="B17" s="56">
        <v>3018</v>
      </c>
      <c r="C17" s="60">
        <v>3073.729</v>
      </c>
      <c r="D17" s="60">
        <f t="shared" si="0"/>
        <v>101.84655400927767</v>
      </c>
    </row>
    <row r="18" spans="1:4" ht="24">
      <c r="A18" s="24" t="s">
        <v>20</v>
      </c>
      <c r="B18" s="56">
        <v>5800</v>
      </c>
      <c r="C18" s="60">
        <v>7228.751</v>
      </c>
      <c r="D18" s="60">
        <f t="shared" si="0"/>
        <v>124.63363793103449</v>
      </c>
    </row>
    <row r="19" spans="1:4" ht="12.75">
      <c r="A19" s="24" t="s">
        <v>21</v>
      </c>
      <c r="B19" s="56">
        <v>8070</v>
      </c>
      <c r="C19" s="60">
        <v>8325.787</v>
      </c>
      <c r="D19" s="60">
        <f t="shared" si="0"/>
        <v>103.16960346964066</v>
      </c>
    </row>
    <row r="20" spans="1:4" ht="12.75">
      <c r="A20" s="24" t="s">
        <v>4</v>
      </c>
      <c r="B20" s="56">
        <v>0</v>
      </c>
      <c r="C20" s="60">
        <v>-4.835</v>
      </c>
      <c r="D20" s="60" t="e">
        <f t="shared" si="0"/>
        <v>#DIV/0!</v>
      </c>
    </row>
    <row r="21" spans="1:4" ht="12.75">
      <c r="A21" s="24" t="s">
        <v>16</v>
      </c>
      <c r="B21" s="56">
        <f>B22+B27+B28</f>
        <v>1171143.995</v>
      </c>
      <c r="C21" s="56">
        <f>C22+C27+C28</f>
        <v>970165.12</v>
      </c>
      <c r="D21" s="56">
        <f t="shared" si="0"/>
        <v>82.8390978514986</v>
      </c>
    </row>
    <row r="22" spans="1:4" ht="36">
      <c r="A22" s="26" t="s">
        <v>22</v>
      </c>
      <c r="B22" s="58">
        <f>B23+B24+B25+B26</f>
        <v>1136745.554</v>
      </c>
      <c r="C22" s="58">
        <f>C23+C24+C25+C26</f>
        <v>974448.754</v>
      </c>
      <c r="D22" s="58">
        <f t="shared" si="0"/>
        <v>85.72268002906127</v>
      </c>
    </row>
    <row r="23" spans="1:4" ht="24">
      <c r="A23" s="26" t="s">
        <v>23</v>
      </c>
      <c r="B23" s="58">
        <v>432679</v>
      </c>
      <c r="C23" s="59">
        <v>398568.192</v>
      </c>
      <c r="D23" s="59">
        <f t="shared" si="0"/>
        <v>92.11637079682629</v>
      </c>
    </row>
    <row r="24" spans="1:4" ht="24">
      <c r="A24" s="26" t="s">
        <v>24</v>
      </c>
      <c r="B24" s="58">
        <v>102681.095</v>
      </c>
      <c r="C24" s="59">
        <v>79410.392</v>
      </c>
      <c r="D24" s="59">
        <f t="shared" si="0"/>
        <v>77.33691581687944</v>
      </c>
    </row>
    <row r="25" spans="1:4" ht="24">
      <c r="A25" s="26" t="s">
        <v>25</v>
      </c>
      <c r="B25" s="58">
        <v>599506.5</v>
      </c>
      <c r="C25" s="59">
        <v>495246.211</v>
      </c>
      <c r="D25" s="59">
        <f t="shared" si="0"/>
        <v>82.60898105358324</v>
      </c>
    </row>
    <row r="26" spans="1:4" ht="12.75">
      <c r="A26" s="26" t="s">
        <v>26</v>
      </c>
      <c r="B26" s="58">
        <v>1878.959</v>
      </c>
      <c r="C26" s="59">
        <v>1223.959</v>
      </c>
      <c r="D26" s="59">
        <f t="shared" si="0"/>
        <v>65.14027182072627</v>
      </c>
    </row>
    <row r="27" spans="1:4" ht="12.75">
      <c r="A27" s="26" t="s">
        <v>70</v>
      </c>
      <c r="B27" s="58">
        <v>34398.441</v>
      </c>
      <c r="C27" s="59">
        <v>160</v>
      </c>
      <c r="D27" s="59">
        <f t="shared" si="0"/>
        <v>0.4651373589867052</v>
      </c>
    </row>
    <row r="28" spans="1:4" ht="48">
      <c r="A28" s="26" t="s">
        <v>71</v>
      </c>
      <c r="B28" s="58">
        <v>0</v>
      </c>
      <c r="C28" s="59">
        <v>-4443.634</v>
      </c>
      <c r="D28" s="59" t="e">
        <f t="shared" si="0"/>
        <v>#DIV/0!</v>
      </c>
    </row>
    <row r="29" spans="1:4" ht="12.75">
      <c r="A29" s="24" t="s">
        <v>27</v>
      </c>
      <c r="B29" s="56">
        <f>B7+B21</f>
        <v>1310243.995</v>
      </c>
      <c r="C29" s="56">
        <f>C7+C21</f>
        <v>1100765.141</v>
      </c>
      <c r="D29" s="56">
        <f t="shared" si="0"/>
        <v>84.01222560077446</v>
      </c>
    </row>
    <row r="30" spans="1:4" ht="15.75">
      <c r="A30" s="61" t="s">
        <v>112</v>
      </c>
      <c r="B30" s="62"/>
      <c r="C30" s="62"/>
      <c r="D30" s="63" t="e">
        <f t="shared" si="0"/>
        <v>#DIV/0!</v>
      </c>
    </row>
    <row r="31" spans="1:4" ht="12.75">
      <c r="A31" s="64" t="s">
        <v>12</v>
      </c>
      <c r="B31" s="65">
        <f>SUM(B32:B38)</f>
        <v>76163.53</v>
      </c>
      <c r="C31" s="65">
        <f>SUM(C32:C38)</f>
        <v>64385.354999999996</v>
      </c>
      <c r="D31" s="60">
        <f t="shared" si="0"/>
        <v>84.53567606438409</v>
      </c>
    </row>
    <row r="32" spans="1:4" ht="24">
      <c r="A32" s="66" t="s">
        <v>44</v>
      </c>
      <c r="B32" s="67">
        <v>1868.63</v>
      </c>
      <c r="C32" s="67">
        <v>1514.2</v>
      </c>
      <c r="D32" s="59">
        <f t="shared" si="0"/>
        <v>81.03262818214414</v>
      </c>
    </row>
    <row r="33" spans="1:4" ht="36">
      <c r="A33" s="66" t="s">
        <v>45</v>
      </c>
      <c r="B33" s="67">
        <v>1562.29</v>
      </c>
      <c r="C33" s="67">
        <v>1343.1</v>
      </c>
      <c r="D33" s="59">
        <f t="shared" si="0"/>
        <v>85.96995436186623</v>
      </c>
    </row>
    <row r="34" spans="1:4" ht="48">
      <c r="A34" s="66" t="s">
        <v>46</v>
      </c>
      <c r="B34" s="67">
        <v>28070.975</v>
      </c>
      <c r="C34" s="67">
        <v>24200.971</v>
      </c>
      <c r="D34" s="59">
        <f t="shared" si="0"/>
        <v>86.21350344973769</v>
      </c>
    </row>
    <row r="35" spans="1:4" ht="12.75">
      <c r="A35" s="66" t="s">
        <v>93</v>
      </c>
      <c r="B35" s="67">
        <v>5.9</v>
      </c>
      <c r="C35" s="67">
        <v>3.66</v>
      </c>
      <c r="D35" s="59">
        <f t="shared" si="0"/>
        <v>62.03389830508475</v>
      </c>
    </row>
    <row r="36" spans="1:4" ht="36">
      <c r="A36" s="66" t="s">
        <v>47</v>
      </c>
      <c r="B36" s="67">
        <v>596.735</v>
      </c>
      <c r="C36" s="67">
        <v>372.008</v>
      </c>
      <c r="D36" s="59">
        <f t="shared" si="0"/>
        <v>62.34056993472814</v>
      </c>
    </row>
    <row r="37" spans="1:4" ht="12.75">
      <c r="A37" s="66" t="s">
        <v>48</v>
      </c>
      <c r="B37" s="67">
        <v>161.7</v>
      </c>
      <c r="C37" s="67">
        <v>0</v>
      </c>
      <c r="D37" s="59">
        <f t="shared" si="0"/>
        <v>0</v>
      </c>
    </row>
    <row r="38" spans="1:4" ht="12.75">
      <c r="A38" s="66" t="s">
        <v>49</v>
      </c>
      <c r="B38" s="67">
        <v>43897.3</v>
      </c>
      <c r="C38" s="67">
        <v>36951.416</v>
      </c>
      <c r="D38" s="59">
        <f t="shared" si="0"/>
        <v>84.17696760393008</v>
      </c>
    </row>
    <row r="39" spans="1:4" ht="12.75">
      <c r="A39" s="68" t="s">
        <v>34</v>
      </c>
      <c r="B39" s="65">
        <f>B40</f>
        <v>1776</v>
      </c>
      <c r="C39" s="65">
        <f>C40</f>
        <v>1551.225</v>
      </c>
      <c r="D39" s="56">
        <f t="shared" si="0"/>
        <v>87.34375</v>
      </c>
    </row>
    <row r="40" spans="1:4" ht="12.75">
      <c r="A40" s="69" t="s">
        <v>50</v>
      </c>
      <c r="B40" s="67">
        <v>1776</v>
      </c>
      <c r="C40" s="67">
        <v>1551.225</v>
      </c>
      <c r="D40" s="70">
        <f t="shared" si="0"/>
        <v>87.34375</v>
      </c>
    </row>
    <row r="41" spans="1:4" ht="24">
      <c r="A41" s="68" t="s">
        <v>13</v>
      </c>
      <c r="B41" s="65">
        <f>B42</f>
        <v>3664.772</v>
      </c>
      <c r="C41" s="65">
        <f>C42</f>
        <v>2721.328</v>
      </c>
      <c r="D41" s="60">
        <f t="shared" si="0"/>
        <v>74.25640667413961</v>
      </c>
    </row>
    <row r="42" spans="1:4" ht="36">
      <c r="A42" s="66" t="s">
        <v>51</v>
      </c>
      <c r="B42" s="67">
        <v>3664.772</v>
      </c>
      <c r="C42" s="67">
        <v>2721.328</v>
      </c>
      <c r="D42" s="59">
        <f t="shared" si="0"/>
        <v>74.25640667413961</v>
      </c>
    </row>
    <row r="43" spans="1:4" ht="12.75">
      <c r="A43" s="68" t="s">
        <v>14</v>
      </c>
      <c r="B43" s="65">
        <f>SUM(B44:B49)</f>
        <v>48580.628</v>
      </c>
      <c r="C43" s="65">
        <f>SUM(C44:C49)</f>
        <v>29796.828</v>
      </c>
      <c r="D43" s="60">
        <f t="shared" si="0"/>
        <v>61.334793778293694</v>
      </c>
    </row>
    <row r="44" spans="1:4" ht="12.75">
      <c r="A44" s="66" t="s">
        <v>102</v>
      </c>
      <c r="B44" s="71">
        <v>1201.7</v>
      </c>
      <c r="C44" s="71">
        <v>730.2</v>
      </c>
      <c r="D44" s="59">
        <f t="shared" si="0"/>
        <v>60.763917783140556</v>
      </c>
    </row>
    <row r="45" spans="1:4" ht="12.75">
      <c r="A45" s="66" t="s">
        <v>72</v>
      </c>
      <c r="B45" s="67">
        <v>5465.6</v>
      </c>
      <c r="C45" s="67">
        <v>5465.6</v>
      </c>
      <c r="D45" s="59">
        <f t="shared" si="0"/>
        <v>100</v>
      </c>
    </row>
    <row r="46" spans="1:4" ht="12.75">
      <c r="A46" s="66" t="s">
        <v>52</v>
      </c>
      <c r="B46" s="67">
        <v>3169.11</v>
      </c>
      <c r="C46" s="67">
        <v>2752.1</v>
      </c>
      <c r="D46" s="59">
        <f t="shared" si="0"/>
        <v>86.84141604425216</v>
      </c>
    </row>
    <row r="47" spans="1:4" ht="12.75">
      <c r="A47" s="66" t="s">
        <v>53</v>
      </c>
      <c r="B47" s="67">
        <v>1582.8</v>
      </c>
      <c r="C47" s="67">
        <v>1256.6</v>
      </c>
      <c r="D47" s="59">
        <f t="shared" si="0"/>
        <v>79.39095274197624</v>
      </c>
    </row>
    <row r="48" spans="1:4" ht="12.75">
      <c r="A48" s="66" t="s">
        <v>98</v>
      </c>
      <c r="B48" s="71">
        <v>29480.5</v>
      </c>
      <c r="C48" s="71">
        <v>19531.41</v>
      </c>
      <c r="D48" s="59">
        <f t="shared" si="0"/>
        <v>66.2519631620902</v>
      </c>
    </row>
    <row r="49" spans="1:4" ht="12.75">
      <c r="A49" s="66" t="s">
        <v>54</v>
      </c>
      <c r="B49" s="67">
        <v>7680.918</v>
      </c>
      <c r="C49" s="67">
        <v>60.918</v>
      </c>
      <c r="D49" s="59">
        <f t="shared" si="0"/>
        <v>0.7931083237706743</v>
      </c>
    </row>
    <row r="50" spans="1:4" ht="12.75">
      <c r="A50" s="68" t="s">
        <v>5</v>
      </c>
      <c r="B50" s="65">
        <f>SUM(B51:B53)</f>
        <v>74530.709</v>
      </c>
      <c r="C50" s="65">
        <f>SUM(C51:C53)</f>
        <v>55508.928</v>
      </c>
      <c r="D50" s="60">
        <f t="shared" si="0"/>
        <v>74.47792828590963</v>
      </c>
    </row>
    <row r="51" spans="1:4" ht="12.75">
      <c r="A51" s="66" t="s">
        <v>55</v>
      </c>
      <c r="B51" s="67">
        <v>1680</v>
      </c>
      <c r="C51" s="67">
        <v>106.31</v>
      </c>
      <c r="D51" s="59">
        <f t="shared" si="0"/>
        <v>6.327976190476191</v>
      </c>
    </row>
    <row r="52" spans="1:4" ht="12.75">
      <c r="A52" s="66" t="s">
        <v>56</v>
      </c>
      <c r="B52" s="67">
        <v>71608.201</v>
      </c>
      <c r="C52" s="67">
        <v>54385.226</v>
      </c>
      <c r="D52" s="59">
        <f t="shared" si="0"/>
        <v>75.94832050032929</v>
      </c>
    </row>
    <row r="53" spans="1:4" ht="12.75">
      <c r="A53" s="66" t="s">
        <v>90</v>
      </c>
      <c r="B53" s="67">
        <v>1242.508</v>
      </c>
      <c r="C53" s="67">
        <v>1017.392</v>
      </c>
      <c r="D53" s="59">
        <f t="shared" si="0"/>
        <v>81.88212872673657</v>
      </c>
    </row>
    <row r="54" spans="1:4" ht="12.75">
      <c r="A54" s="68" t="s">
        <v>6</v>
      </c>
      <c r="B54" s="65">
        <f>SUM(B55:B59)</f>
        <v>531442.05</v>
      </c>
      <c r="C54" s="65">
        <f>SUM(C55:C59)</f>
        <v>458490.86899999995</v>
      </c>
      <c r="D54" s="60">
        <f t="shared" si="0"/>
        <v>86.27297538837958</v>
      </c>
    </row>
    <row r="55" spans="1:4" ht="12.75">
      <c r="A55" s="66" t="s">
        <v>57</v>
      </c>
      <c r="B55" s="67">
        <v>166255.975</v>
      </c>
      <c r="C55" s="67">
        <v>141544.3</v>
      </c>
      <c r="D55" s="59">
        <f t="shared" si="0"/>
        <v>85.13636878313696</v>
      </c>
    </row>
    <row r="56" spans="1:4" ht="12.75">
      <c r="A56" s="66" t="s">
        <v>58</v>
      </c>
      <c r="B56" s="67">
        <v>281132.83</v>
      </c>
      <c r="C56" s="67">
        <v>246376.588</v>
      </c>
      <c r="D56" s="59">
        <f t="shared" si="0"/>
        <v>87.63707461700577</v>
      </c>
    </row>
    <row r="57" spans="1:4" ht="12.75">
      <c r="A57" s="66" t="s">
        <v>84</v>
      </c>
      <c r="B57" s="67">
        <v>59911.684</v>
      </c>
      <c r="C57" s="67">
        <v>49177.011</v>
      </c>
      <c r="D57" s="59">
        <f t="shared" si="0"/>
        <v>82.08250497515643</v>
      </c>
    </row>
    <row r="58" spans="1:4" ht="12.75">
      <c r="A58" s="66" t="s">
        <v>59</v>
      </c>
      <c r="B58" s="67">
        <v>770.673</v>
      </c>
      <c r="C58" s="67">
        <v>560.67</v>
      </c>
      <c r="D58" s="59">
        <f t="shared" si="0"/>
        <v>72.75069971310789</v>
      </c>
    </row>
    <row r="59" spans="1:4" ht="12.75">
      <c r="A59" s="66" t="s">
        <v>60</v>
      </c>
      <c r="B59" s="67">
        <v>23370.888</v>
      </c>
      <c r="C59" s="67">
        <v>20832.3</v>
      </c>
      <c r="D59" s="59">
        <f t="shared" si="0"/>
        <v>89.13781966692922</v>
      </c>
    </row>
    <row r="60" spans="1:4" ht="12.75">
      <c r="A60" s="68" t="s">
        <v>35</v>
      </c>
      <c r="B60" s="65">
        <f>SUM(B61:B62)</f>
        <v>126433.942</v>
      </c>
      <c r="C60" s="65">
        <f>SUM(C61:C62)</f>
        <v>105966.008</v>
      </c>
      <c r="D60" s="60">
        <f t="shared" si="0"/>
        <v>83.8113613510524</v>
      </c>
    </row>
    <row r="61" spans="1:4" ht="12.75">
      <c r="A61" s="66" t="s">
        <v>61</v>
      </c>
      <c r="B61" s="67">
        <v>95277.514</v>
      </c>
      <c r="C61" s="67">
        <v>79081.008</v>
      </c>
      <c r="D61" s="59">
        <f t="shared" si="0"/>
        <v>83.00070465734444</v>
      </c>
    </row>
    <row r="62" spans="1:4" ht="12.75">
      <c r="A62" s="66" t="s">
        <v>62</v>
      </c>
      <c r="B62" s="67">
        <v>31156.428</v>
      </c>
      <c r="C62" s="67">
        <v>26885</v>
      </c>
      <c r="D62" s="59">
        <f t="shared" si="0"/>
        <v>86.29037962888428</v>
      </c>
    </row>
    <row r="63" spans="1:4" ht="12.75">
      <c r="A63" s="68" t="s">
        <v>7</v>
      </c>
      <c r="B63" s="65">
        <f>B64+B65+B66+B67+B68</f>
        <v>337599.211</v>
      </c>
      <c r="C63" s="65">
        <f>C64+C65+C66+C67+C68</f>
        <v>263164.956</v>
      </c>
      <c r="D63" s="60">
        <f t="shared" si="0"/>
        <v>77.95188715651352</v>
      </c>
    </row>
    <row r="64" spans="1:4" ht="12.75">
      <c r="A64" s="66" t="s">
        <v>63</v>
      </c>
      <c r="B64" s="67">
        <v>2444.2</v>
      </c>
      <c r="C64" s="67">
        <v>2282.9</v>
      </c>
      <c r="D64" s="59">
        <f t="shared" si="0"/>
        <v>93.40070370673432</v>
      </c>
    </row>
    <row r="65" spans="1:4" ht="12.75">
      <c r="A65" s="66" t="s">
        <v>64</v>
      </c>
      <c r="B65" s="67">
        <v>74992.5</v>
      </c>
      <c r="C65" s="67">
        <v>67257.1</v>
      </c>
      <c r="D65" s="59">
        <f t="shared" si="0"/>
        <v>89.68510184351769</v>
      </c>
    </row>
    <row r="66" spans="1:4" ht="12.75">
      <c r="A66" s="66" t="s">
        <v>65</v>
      </c>
      <c r="B66" s="67">
        <v>126776.19</v>
      </c>
      <c r="C66" s="67">
        <v>97784.5</v>
      </c>
      <c r="D66" s="59">
        <f t="shared" si="0"/>
        <v>77.1315970293791</v>
      </c>
    </row>
    <row r="67" spans="1:4" ht="12.75">
      <c r="A67" s="66" t="s">
        <v>66</v>
      </c>
      <c r="B67" s="67">
        <v>120058.5</v>
      </c>
      <c r="C67" s="67">
        <v>84087.952</v>
      </c>
      <c r="D67" s="59">
        <f t="shared" si="0"/>
        <v>70.0391492480749</v>
      </c>
    </row>
    <row r="68" spans="1:4" ht="12.75">
      <c r="A68" s="66" t="s">
        <v>67</v>
      </c>
      <c r="B68" s="67">
        <v>13327.821</v>
      </c>
      <c r="C68" s="67">
        <v>11752.504</v>
      </c>
      <c r="D68" s="59">
        <f t="shared" si="0"/>
        <v>88.18023591403276</v>
      </c>
    </row>
    <row r="69" spans="1:4" ht="12.75">
      <c r="A69" s="68" t="s">
        <v>36</v>
      </c>
      <c r="B69" s="65">
        <f>B70+B71</f>
        <v>6526.896000000001</v>
      </c>
      <c r="C69" s="65">
        <f>C70+C71</f>
        <v>5900</v>
      </c>
      <c r="D69" s="56">
        <f t="shared" si="0"/>
        <v>90.39518938251811</v>
      </c>
    </row>
    <row r="70" spans="1:4" ht="12.75">
      <c r="A70" s="66" t="s">
        <v>96</v>
      </c>
      <c r="B70" s="67">
        <v>358.796</v>
      </c>
      <c r="C70" s="67">
        <v>234.3</v>
      </c>
      <c r="D70" s="58">
        <f t="shared" si="0"/>
        <v>65.3017313459459</v>
      </c>
    </row>
    <row r="71" spans="1:4" ht="12.75">
      <c r="A71" s="66" t="s">
        <v>95</v>
      </c>
      <c r="B71" s="67">
        <v>6168.1</v>
      </c>
      <c r="C71" s="67">
        <v>5665.7</v>
      </c>
      <c r="D71" s="58">
        <f t="shared" si="0"/>
        <v>91.85486616624243</v>
      </c>
    </row>
    <row r="72" spans="1:4" ht="12.75">
      <c r="A72" s="68" t="s">
        <v>37</v>
      </c>
      <c r="B72" s="65">
        <f>B73</f>
        <v>2941.1</v>
      </c>
      <c r="C72" s="65">
        <f>C73</f>
        <v>2679.1</v>
      </c>
      <c r="D72" s="56">
        <f aca="true" t="shared" si="1" ref="D72:D79">C72/B72*100</f>
        <v>91.09176838597803</v>
      </c>
    </row>
    <row r="73" spans="1:4" ht="12.75">
      <c r="A73" s="72" t="s">
        <v>113</v>
      </c>
      <c r="B73" s="67">
        <v>2941.1</v>
      </c>
      <c r="C73" s="67">
        <v>2679.1</v>
      </c>
      <c r="D73" s="58">
        <f t="shared" si="1"/>
        <v>91.09176838597803</v>
      </c>
    </row>
    <row r="74" spans="1:4" ht="24">
      <c r="A74" s="68" t="s">
        <v>38</v>
      </c>
      <c r="B74" s="65">
        <v>0</v>
      </c>
      <c r="C74" s="65">
        <v>0</v>
      </c>
      <c r="D74" s="56" t="e">
        <f t="shared" si="1"/>
        <v>#DIV/0!</v>
      </c>
    </row>
    <row r="75" spans="1:4" ht="24">
      <c r="A75" s="68" t="s">
        <v>41</v>
      </c>
      <c r="B75" s="65">
        <f>B76+B77</f>
        <v>114140.2</v>
      </c>
      <c r="C75" s="65">
        <f>C76+C77</f>
        <v>94864.7</v>
      </c>
      <c r="D75" s="56">
        <f t="shared" si="1"/>
        <v>83.11243540838372</v>
      </c>
    </row>
    <row r="76" spans="1:4" ht="24">
      <c r="A76" s="66" t="s">
        <v>23</v>
      </c>
      <c r="B76" s="67">
        <v>97423</v>
      </c>
      <c r="C76" s="67">
        <v>82344.8</v>
      </c>
      <c r="D76" s="59">
        <f t="shared" si="1"/>
        <v>84.52295659135933</v>
      </c>
    </row>
    <row r="77" spans="1:4" ht="12.75">
      <c r="A77" s="66" t="s">
        <v>106</v>
      </c>
      <c r="B77" s="67">
        <v>16717.2</v>
      </c>
      <c r="C77" s="67">
        <v>12519.9</v>
      </c>
      <c r="D77" s="58">
        <f t="shared" si="1"/>
        <v>74.89232646615461</v>
      </c>
    </row>
    <row r="78" spans="1:4" ht="12.75">
      <c r="A78" s="68" t="s">
        <v>28</v>
      </c>
      <c r="B78" s="73">
        <f>B31+B39+B41+B43+B50+B54+B60+B63+B69+B72+B74+B75</f>
        <v>1323799.0380000002</v>
      </c>
      <c r="C78" s="73">
        <f>C31+C39+C41+C43+C50+C54+C60+C63+C69+C72+C74+C75</f>
        <v>1085029.297</v>
      </c>
      <c r="D78" s="56">
        <f t="shared" si="1"/>
        <v>81.96329396335457</v>
      </c>
    </row>
    <row r="79" spans="1:4" ht="24">
      <c r="A79" s="68" t="s">
        <v>29</v>
      </c>
      <c r="B79" s="74">
        <f>B29-B78</f>
        <v>-13555.043000000063</v>
      </c>
      <c r="C79" s="75">
        <f>C29-C78</f>
        <v>15735.844000000041</v>
      </c>
      <c r="D79" s="60">
        <f t="shared" si="1"/>
        <v>-116.08848455884623</v>
      </c>
    </row>
    <row r="80" spans="1:4" ht="12.75">
      <c r="A80" s="33"/>
      <c r="B80" s="34"/>
      <c r="C80" s="76"/>
      <c r="D80" s="76"/>
    </row>
    <row r="81" spans="1:3" ht="12.75">
      <c r="A81" s="36"/>
      <c r="B81" s="37"/>
      <c r="C81" s="38" t="s">
        <v>97</v>
      </c>
    </row>
    <row r="82" spans="1:3" ht="22.5">
      <c r="A82" s="45" t="s">
        <v>1</v>
      </c>
      <c r="B82" s="43" t="s">
        <v>85</v>
      </c>
      <c r="C82" s="44" t="s">
        <v>33</v>
      </c>
    </row>
    <row r="83" spans="1:3" ht="25.5">
      <c r="A83" s="77" t="s">
        <v>30</v>
      </c>
      <c r="B83" s="78">
        <f>B84+B89</f>
        <v>13555</v>
      </c>
      <c r="C83" s="78">
        <f>C84+C89</f>
        <v>-15735.818999999901</v>
      </c>
    </row>
    <row r="84" spans="1:3" ht="25.5">
      <c r="A84" s="77" t="s">
        <v>94</v>
      </c>
      <c r="B84" s="78">
        <f>B85</f>
        <v>0</v>
      </c>
      <c r="C84" s="78">
        <f>C85</f>
        <v>0</v>
      </c>
    </row>
    <row r="85" spans="1:3" ht="25.5">
      <c r="A85" s="79" t="s">
        <v>73</v>
      </c>
      <c r="B85" s="80">
        <v>0</v>
      </c>
      <c r="C85" s="80">
        <v>0</v>
      </c>
    </row>
    <row r="86" spans="1:3" ht="38.25">
      <c r="A86" s="79" t="s">
        <v>74</v>
      </c>
      <c r="B86" s="80">
        <v>0</v>
      </c>
      <c r="C86" s="80">
        <v>0</v>
      </c>
    </row>
    <row r="87" spans="1:3" ht="38.25">
      <c r="A87" s="79" t="s">
        <v>75</v>
      </c>
      <c r="B87" s="80">
        <v>0</v>
      </c>
      <c r="C87" s="80">
        <v>0</v>
      </c>
    </row>
    <row r="88" spans="1:3" ht="51">
      <c r="A88" s="79" t="s">
        <v>76</v>
      </c>
      <c r="B88" s="80">
        <v>0</v>
      </c>
      <c r="C88" s="80">
        <v>0</v>
      </c>
    </row>
    <row r="89" spans="1:3" ht="12.75">
      <c r="A89" s="77" t="s">
        <v>81</v>
      </c>
      <c r="B89" s="78">
        <f>B90</f>
        <v>13555</v>
      </c>
      <c r="C89" s="78">
        <f>C90</f>
        <v>-15735.818999999901</v>
      </c>
    </row>
    <row r="90" spans="1:3" ht="25.5">
      <c r="A90" s="79" t="s">
        <v>77</v>
      </c>
      <c r="B90" s="80">
        <f>B91+B95</f>
        <v>13555</v>
      </c>
      <c r="C90" s="67">
        <f>C91+C95</f>
        <v>-15735.818999999901</v>
      </c>
    </row>
    <row r="91" spans="1:3" ht="12.75">
      <c r="A91" s="79" t="s">
        <v>86</v>
      </c>
      <c r="B91" s="78">
        <f>B92</f>
        <v>-1310243.994</v>
      </c>
      <c r="C91" s="78">
        <f>C92</f>
        <v>-1159667.559</v>
      </c>
    </row>
    <row r="92" spans="1:3" ht="12.75">
      <c r="A92" s="79" t="s">
        <v>87</v>
      </c>
      <c r="B92" s="80">
        <v>-1310243.994</v>
      </c>
      <c r="C92" s="67">
        <v>-1159667.559</v>
      </c>
    </row>
    <row r="93" spans="1:3" ht="25.5">
      <c r="A93" s="79" t="s">
        <v>88</v>
      </c>
      <c r="B93" s="80">
        <v>-1310243.994</v>
      </c>
      <c r="C93" s="67">
        <v>-1159667.559</v>
      </c>
    </row>
    <row r="94" spans="1:3" ht="25.5">
      <c r="A94" s="79" t="s">
        <v>89</v>
      </c>
      <c r="B94" s="80">
        <v>-1310243.994</v>
      </c>
      <c r="C94" s="67">
        <v>-1159667.559</v>
      </c>
    </row>
    <row r="95" spans="1:3" ht="12.75">
      <c r="A95" s="79" t="s">
        <v>78</v>
      </c>
      <c r="B95" s="80">
        <v>1323798.994</v>
      </c>
      <c r="C95" s="67">
        <v>1143931.74</v>
      </c>
    </row>
    <row r="96" spans="1:3" ht="12.75">
      <c r="A96" s="79" t="s">
        <v>79</v>
      </c>
      <c r="B96" s="80">
        <v>1323798.994</v>
      </c>
      <c r="C96" s="67">
        <v>1143931.74</v>
      </c>
    </row>
    <row r="97" spans="1:3" ht="25.5">
      <c r="A97" s="79" t="s">
        <v>82</v>
      </c>
      <c r="B97" s="80">
        <v>1323798.994</v>
      </c>
      <c r="C97" s="67">
        <v>1143931.74</v>
      </c>
    </row>
    <row r="98" spans="1:3" ht="25.5">
      <c r="A98" s="79" t="s">
        <v>80</v>
      </c>
      <c r="B98" s="80">
        <v>1323798.994</v>
      </c>
      <c r="C98" s="67">
        <v>1143931.74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6">
      <selection activeCell="C92" sqref="C92"/>
    </sheetView>
  </sheetViews>
  <sheetFormatPr defaultColWidth="9.00390625" defaultRowHeight="12.75"/>
  <cols>
    <col min="1" max="1" width="44.625" style="0" customWidth="1"/>
    <col min="2" max="4" width="19.1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117</v>
      </c>
      <c r="B3" s="84"/>
      <c r="C3" s="84"/>
      <c r="D3" s="84"/>
    </row>
    <row r="4" spans="1:4" ht="16.5" thickBot="1">
      <c r="A4" s="51"/>
      <c r="B4" s="50"/>
      <c r="C4" s="50"/>
      <c r="D4" s="50" t="s">
        <v>110</v>
      </c>
    </row>
    <row r="5" spans="1:4" ht="15.75" thickBot="1">
      <c r="A5" s="52" t="s">
        <v>1</v>
      </c>
      <c r="B5" s="13" t="s">
        <v>32</v>
      </c>
      <c r="C5" s="14" t="s">
        <v>33</v>
      </c>
      <c r="D5" s="15" t="s">
        <v>17</v>
      </c>
    </row>
    <row r="6" spans="1:4" ht="14.25">
      <c r="A6" s="53" t="s">
        <v>111</v>
      </c>
      <c r="B6" s="54"/>
      <c r="C6" s="55"/>
      <c r="D6" s="55"/>
    </row>
    <row r="7" spans="1:4" ht="12.75">
      <c r="A7" s="21" t="s">
        <v>18</v>
      </c>
      <c r="B7" s="56">
        <f>B8+B10+B11+B13+B14+B15+B17+B18+B19+B20</f>
        <v>152099</v>
      </c>
      <c r="C7" s="56">
        <f>C8+C10+C11+C13+C14+C15+C17+C18+C19+C20</f>
        <v>152138.1</v>
      </c>
      <c r="D7" s="56">
        <f>C7/B7*100</f>
        <v>100.02570694087404</v>
      </c>
    </row>
    <row r="8" spans="1:4" ht="12.75">
      <c r="A8" s="24" t="s">
        <v>15</v>
      </c>
      <c r="B8" s="57">
        <f>B9</f>
        <v>90832</v>
      </c>
      <c r="C8" s="57">
        <f>C9</f>
        <v>90830.6</v>
      </c>
      <c r="D8" s="57">
        <f aca="true" t="shared" si="0" ref="D8:D71">C8/B8*100</f>
        <v>99.99845869297165</v>
      </c>
    </row>
    <row r="9" spans="1:4" ht="12.75">
      <c r="A9" s="26" t="s">
        <v>0</v>
      </c>
      <c r="B9" s="58">
        <v>90832</v>
      </c>
      <c r="C9" s="59">
        <v>90830.6</v>
      </c>
      <c r="D9" s="59">
        <f t="shared" si="0"/>
        <v>99.99845869297165</v>
      </c>
    </row>
    <row r="10" spans="1:4" ht="12.75">
      <c r="A10" s="24" t="s">
        <v>2</v>
      </c>
      <c r="B10" s="56">
        <v>9773</v>
      </c>
      <c r="C10" s="60">
        <v>9772.2</v>
      </c>
      <c r="D10" s="60">
        <f t="shared" si="0"/>
        <v>99.99181418192981</v>
      </c>
    </row>
    <row r="11" spans="1:4" ht="12.75">
      <c r="A11" s="24" t="s">
        <v>3</v>
      </c>
      <c r="B11" s="56">
        <f>B12</f>
        <v>490</v>
      </c>
      <c r="C11" s="56">
        <f>C12</f>
        <v>489.9</v>
      </c>
      <c r="D11" s="56">
        <f t="shared" si="0"/>
        <v>99.9795918367347</v>
      </c>
    </row>
    <row r="12" spans="1:4" ht="12.75">
      <c r="A12" s="26" t="s">
        <v>8</v>
      </c>
      <c r="B12" s="58">
        <v>490</v>
      </c>
      <c r="C12" s="59">
        <v>489.9</v>
      </c>
      <c r="D12" s="59">
        <f t="shared" si="0"/>
        <v>99.9795918367347</v>
      </c>
    </row>
    <row r="13" spans="1:4" ht="12.75">
      <c r="A13" s="24" t="s">
        <v>19</v>
      </c>
      <c r="B13" s="56">
        <v>4256</v>
      </c>
      <c r="C13" s="60">
        <v>4257.4</v>
      </c>
      <c r="D13" s="60">
        <f t="shared" si="0"/>
        <v>100.0328947368421</v>
      </c>
    </row>
    <row r="14" spans="1:4" ht="36">
      <c r="A14" s="24" t="s">
        <v>39</v>
      </c>
      <c r="B14" s="56">
        <v>25900</v>
      </c>
      <c r="C14" s="60">
        <v>25901</v>
      </c>
      <c r="D14" s="60">
        <f t="shared" si="0"/>
        <v>100.003861003861</v>
      </c>
    </row>
    <row r="15" spans="1:4" ht="24">
      <c r="A15" s="24" t="s">
        <v>9</v>
      </c>
      <c r="B15" s="56">
        <f>B16</f>
        <v>156</v>
      </c>
      <c r="C15" s="56">
        <f>C16</f>
        <v>155.6</v>
      </c>
      <c r="D15" s="56">
        <f t="shared" si="0"/>
        <v>99.74358974358975</v>
      </c>
    </row>
    <row r="16" spans="1:4" ht="12.75">
      <c r="A16" s="26" t="s">
        <v>10</v>
      </c>
      <c r="B16" s="58">
        <v>156</v>
      </c>
      <c r="C16" s="59">
        <v>155.6</v>
      </c>
      <c r="D16" s="59">
        <f t="shared" si="0"/>
        <v>99.74358974358975</v>
      </c>
    </row>
    <row r="17" spans="1:4" ht="24">
      <c r="A17" s="24" t="s">
        <v>11</v>
      </c>
      <c r="B17" s="56">
        <v>3410</v>
      </c>
      <c r="C17" s="60">
        <v>3452.9</v>
      </c>
      <c r="D17" s="60">
        <f t="shared" si="0"/>
        <v>101.25806451612904</v>
      </c>
    </row>
    <row r="18" spans="1:4" ht="24">
      <c r="A18" s="24" t="s">
        <v>20</v>
      </c>
      <c r="B18" s="56">
        <v>8327.5</v>
      </c>
      <c r="C18" s="60">
        <v>8327.7</v>
      </c>
      <c r="D18" s="60">
        <f t="shared" si="0"/>
        <v>100.00240168117682</v>
      </c>
    </row>
    <row r="19" spans="1:4" ht="12.75">
      <c r="A19" s="24" t="s">
        <v>21</v>
      </c>
      <c r="B19" s="56">
        <v>8953</v>
      </c>
      <c r="C19" s="60">
        <v>8954.1</v>
      </c>
      <c r="D19" s="60">
        <f t="shared" si="0"/>
        <v>100.01228638445214</v>
      </c>
    </row>
    <row r="20" spans="1:4" ht="12.75">
      <c r="A20" s="24" t="s">
        <v>4</v>
      </c>
      <c r="B20" s="56">
        <v>1.5</v>
      </c>
      <c r="C20" s="60">
        <v>-3.3</v>
      </c>
      <c r="D20" s="60">
        <f t="shared" si="0"/>
        <v>-219.99999999999997</v>
      </c>
    </row>
    <row r="21" spans="1:4" ht="12.75">
      <c r="A21" s="24" t="s">
        <v>16</v>
      </c>
      <c r="B21" s="56">
        <f>B22+B27+B28</f>
        <v>1119540.6</v>
      </c>
      <c r="C21" s="56">
        <f>C22+C27+C28</f>
        <v>1107254.5</v>
      </c>
      <c r="D21" s="56">
        <f t="shared" si="0"/>
        <v>98.90257664617074</v>
      </c>
    </row>
    <row r="22" spans="1:4" ht="36">
      <c r="A22" s="26" t="s">
        <v>22</v>
      </c>
      <c r="B22" s="58">
        <f>B23+B24+B25+B26</f>
        <v>1119380.6</v>
      </c>
      <c r="C22" s="58">
        <f>C23+C24+C25+C26</f>
        <v>1111538.1</v>
      </c>
      <c r="D22" s="58">
        <f t="shared" si="0"/>
        <v>99.29938932298809</v>
      </c>
    </row>
    <row r="23" spans="1:4" ht="24">
      <c r="A23" s="26" t="s">
        <v>23</v>
      </c>
      <c r="B23" s="58">
        <v>432679</v>
      </c>
      <c r="C23" s="59">
        <v>432679</v>
      </c>
      <c r="D23" s="59">
        <f t="shared" si="0"/>
        <v>100</v>
      </c>
    </row>
    <row r="24" spans="1:4" ht="24">
      <c r="A24" s="26" t="s">
        <v>24</v>
      </c>
      <c r="B24" s="58">
        <v>100032.1</v>
      </c>
      <c r="C24" s="59">
        <v>98736.4</v>
      </c>
      <c r="D24" s="59">
        <f t="shared" si="0"/>
        <v>98.70471578623261</v>
      </c>
    </row>
    <row r="25" spans="1:4" ht="24">
      <c r="A25" s="26" t="s">
        <v>25</v>
      </c>
      <c r="B25" s="58">
        <v>583804.4</v>
      </c>
      <c r="C25" s="59">
        <v>577617.1</v>
      </c>
      <c r="D25" s="59">
        <f t="shared" si="0"/>
        <v>98.94017585341939</v>
      </c>
    </row>
    <row r="26" spans="1:4" ht="12.75">
      <c r="A26" s="26" t="s">
        <v>26</v>
      </c>
      <c r="B26" s="58">
        <v>2865.1</v>
      </c>
      <c r="C26" s="59">
        <v>2505.6</v>
      </c>
      <c r="D26" s="59">
        <f t="shared" si="0"/>
        <v>87.45244494083975</v>
      </c>
    </row>
    <row r="27" spans="1:4" ht="12.75">
      <c r="A27" s="26" t="s">
        <v>70</v>
      </c>
      <c r="B27" s="58">
        <v>160</v>
      </c>
      <c r="C27" s="59">
        <v>160</v>
      </c>
      <c r="D27" s="59">
        <f t="shared" si="0"/>
        <v>100</v>
      </c>
    </row>
    <row r="28" spans="1:4" ht="48">
      <c r="A28" s="26" t="s">
        <v>71</v>
      </c>
      <c r="B28" s="58">
        <v>0</v>
      </c>
      <c r="C28" s="59">
        <v>-4443.6</v>
      </c>
      <c r="D28" s="59" t="e">
        <f t="shared" si="0"/>
        <v>#DIV/0!</v>
      </c>
    </row>
    <row r="29" spans="1:4" ht="12.75">
      <c r="A29" s="24" t="s">
        <v>27</v>
      </c>
      <c r="B29" s="56">
        <f>B7+B21</f>
        <v>1271639.6</v>
      </c>
      <c r="C29" s="56">
        <f>C7+C21</f>
        <v>1259392.6</v>
      </c>
      <c r="D29" s="56">
        <f t="shared" si="0"/>
        <v>99.03691265984482</v>
      </c>
    </row>
    <row r="30" spans="1:4" ht="15.75">
      <c r="A30" s="61" t="s">
        <v>112</v>
      </c>
      <c r="B30" s="62"/>
      <c r="C30" s="62"/>
      <c r="D30" s="63" t="e">
        <f t="shared" si="0"/>
        <v>#DIV/0!</v>
      </c>
    </row>
    <row r="31" spans="1:4" ht="12.75">
      <c r="A31" s="64" t="s">
        <v>12</v>
      </c>
      <c r="B31" s="65">
        <f>SUM(B32:B38)</f>
        <v>75764.4</v>
      </c>
      <c r="C31" s="65">
        <f>SUM(C32:C38)</f>
        <v>74388.1</v>
      </c>
      <c r="D31" s="60">
        <f t="shared" si="0"/>
        <v>98.18344763503704</v>
      </c>
    </row>
    <row r="32" spans="1:4" ht="24">
      <c r="A32" s="66" t="s">
        <v>44</v>
      </c>
      <c r="B32" s="67">
        <v>1746.8</v>
      </c>
      <c r="C32" s="67">
        <v>1746.6</v>
      </c>
      <c r="D32" s="59">
        <f t="shared" si="0"/>
        <v>99.98855049232883</v>
      </c>
    </row>
    <row r="33" spans="1:4" ht="36">
      <c r="A33" s="66" t="s">
        <v>45</v>
      </c>
      <c r="B33" s="67">
        <v>1648</v>
      </c>
      <c r="C33" s="67">
        <v>1596.9</v>
      </c>
      <c r="D33" s="59">
        <f t="shared" si="0"/>
        <v>96.89927184466019</v>
      </c>
    </row>
    <row r="34" spans="1:4" ht="48">
      <c r="A34" s="66" t="s">
        <v>46</v>
      </c>
      <c r="B34" s="67">
        <v>28265.7</v>
      </c>
      <c r="C34" s="67">
        <v>27911.7</v>
      </c>
      <c r="D34" s="59">
        <f t="shared" si="0"/>
        <v>98.74759867967184</v>
      </c>
    </row>
    <row r="35" spans="1:4" ht="12.75">
      <c r="A35" s="66" t="s">
        <v>93</v>
      </c>
      <c r="B35" s="67">
        <v>5.9</v>
      </c>
      <c r="C35" s="67">
        <v>3.7</v>
      </c>
      <c r="D35" s="59">
        <f t="shared" si="0"/>
        <v>62.71186440677966</v>
      </c>
    </row>
    <row r="36" spans="1:4" ht="36">
      <c r="A36" s="66" t="s">
        <v>47</v>
      </c>
      <c r="B36" s="67">
        <v>480.4</v>
      </c>
      <c r="C36" s="67">
        <v>462.4</v>
      </c>
      <c r="D36" s="59">
        <f t="shared" si="0"/>
        <v>96.25312239800166</v>
      </c>
    </row>
    <row r="37" spans="1:4" ht="12.75">
      <c r="A37" s="66" t="s">
        <v>48</v>
      </c>
      <c r="B37" s="67">
        <v>0</v>
      </c>
      <c r="C37" s="67">
        <v>0</v>
      </c>
      <c r="D37" s="59" t="e">
        <f t="shared" si="0"/>
        <v>#DIV/0!</v>
      </c>
    </row>
    <row r="38" spans="1:4" ht="12.75">
      <c r="A38" s="66" t="s">
        <v>49</v>
      </c>
      <c r="B38" s="67">
        <v>43617.6</v>
      </c>
      <c r="C38" s="67">
        <v>42666.8</v>
      </c>
      <c r="D38" s="59">
        <f t="shared" si="0"/>
        <v>97.82014599611168</v>
      </c>
    </row>
    <row r="39" spans="1:4" ht="12.75">
      <c r="A39" s="68" t="s">
        <v>34</v>
      </c>
      <c r="B39" s="65">
        <f>B40</f>
        <v>1776</v>
      </c>
      <c r="C39" s="65">
        <f>C40</f>
        <v>1702</v>
      </c>
      <c r="D39" s="56">
        <f t="shared" si="0"/>
        <v>95.83333333333334</v>
      </c>
    </row>
    <row r="40" spans="1:4" ht="12.75">
      <c r="A40" s="69" t="s">
        <v>50</v>
      </c>
      <c r="B40" s="67">
        <v>1776</v>
      </c>
      <c r="C40" s="67">
        <v>1702</v>
      </c>
      <c r="D40" s="70">
        <f t="shared" si="0"/>
        <v>95.83333333333334</v>
      </c>
    </row>
    <row r="41" spans="1:4" ht="24">
      <c r="A41" s="68" t="s">
        <v>13</v>
      </c>
      <c r="B41" s="65">
        <f>B42</f>
        <v>3514.6</v>
      </c>
      <c r="C41" s="65">
        <f>C42</f>
        <v>3360.1</v>
      </c>
      <c r="D41" s="60">
        <f t="shared" si="0"/>
        <v>95.60405167017583</v>
      </c>
    </row>
    <row r="42" spans="1:4" ht="36">
      <c r="A42" s="66" t="s">
        <v>51</v>
      </c>
      <c r="B42" s="67">
        <v>3514.6</v>
      </c>
      <c r="C42" s="67">
        <v>3360.1</v>
      </c>
      <c r="D42" s="59">
        <f t="shared" si="0"/>
        <v>95.60405167017583</v>
      </c>
    </row>
    <row r="43" spans="1:4" ht="12.75">
      <c r="A43" s="68" t="s">
        <v>14</v>
      </c>
      <c r="B43" s="65">
        <f>SUM(B44:B49)</f>
        <v>46282.4</v>
      </c>
      <c r="C43" s="65">
        <f>SUM(C44:C49)</f>
        <v>45922.00000000001</v>
      </c>
      <c r="D43" s="60">
        <f t="shared" si="0"/>
        <v>99.2213022660882</v>
      </c>
    </row>
    <row r="44" spans="1:4" ht="12.75">
      <c r="A44" s="66" t="s">
        <v>102</v>
      </c>
      <c r="B44" s="71">
        <v>1201.7</v>
      </c>
      <c r="C44" s="71">
        <v>842.1</v>
      </c>
      <c r="D44" s="59">
        <f t="shared" si="0"/>
        <v>70.07572605475576</v>
      </c>
    </row>
    <row r="45" spans="1:4" ht="12.75">
      <c r="A45" s="66" t="s">
        <v>72</v>
      </c>
      <c r="B45" s="67">
        <v>6955.6</v>
      </c>
      <c r="C45" s="67">
        <v>6955.6</v>
      </c>
      <c r="D45" s="59">
        <f t="shared" si="0"/>
        <v>100</v>
      </c>
    </row>
    <row r="46" spans="1:4" ht="12.75">
      <c r="A46" s="66" t="s">
        <v>52</v>
      </c>
      <c r="B46" s="67">
        <v>3096</v>
      </c>
      <c r="C46" s="67">
        <v>3096</v>
      </c>
      <c r="D46" s="59">
        <f t="shared" si="0"/>
        <v>100</v>
      </c>
    </row>
    <row r="47" spans="1:4" ht="12.75">
      <c r="A47" s="66" t="s">
        <v>53</v>
      </c>
      <c r="B47" s="67">
        <v>1455</v>
      </c>
      <c r="C47" s="67">
        <v>1455</v>
      </c>
      <c r="D47" s="59">
        <f t="shared" si="0"/>
        <v>100</v>
      </c>
    </row>
    <row r="48" spans="1:4" ht="12.75">
      <c r="A48" s="66" t="s">
        <v>98</v>
      </c>
      <c r="B48" s="71">
        <v>28213.2</v>
      </c>
      <c r="C48" s="71">
        <v>28212.4</v>
      </c>
      <c r="D48" s="59">
        <f t="shared" si="0"/>
        <v>99.99716444784711</v>
      </c>
    </row>
    <row r="49" spans="1:4" ht="12.75">
      <c r="A49" s="66" t="s">
        <v>54</v>
      </c>
      <c r="B49" s="67">
        <v>5360.9</v>
      </c>
      <c r="C49" s="67">
        <v>5360.9</v>
      </c>
      <c r="D49" s="59">
        <f t="shared" si="0"/>
        <v>100</v>
      </c>
    </row>
    <row r="50" spans="1:4" ht="12.75">
      <c r="A50" s="68" t="s">
        <v>5</v>
      </c>
      <c r="B50" s="65">
        <f>SUM(B51:B53)</f>
        <v>67801.7</v>
      </c>
      <c r="C50" s="65">
        <f>SUM(C51:C53)</f>
        <v>67081.1</v>
      </c>
      <c r="D50" s="60">
        <f t="shared" si="0"/>
        <v>98.93719479010115</v>
      </c>
    </row>
    <row r="51" spans="1:4" ht="12.75">
      <c r="A51" s="66" t="s">
        <v>55</v>
      </c>
      <c r="B51" s="67">
        <v>550.5</v>
      </c>
      <c r="C51" s="67">
        <v>121.5</v>
      </c>
      <c r="D51" s="59">
        <f t="shared" si="0"/>
        <v>22.070844686648503</v>
      </c>
    </row>
    <row r="52" spans="1:4" ht="12.75">
      <c r="A52" s="66" t="s">
        <v>56</v>
      </c>
      <c r="B52" s="67">
        <v>66057.3</v>
      </c>
      <c r="C52" s="67">
        <v>65922.6</v>
      </c>
      <c r="D52" s="59">
        <f t="shared" si="0"/>
        <v>99.79608612522765</v>
      </c>
    </row>
    <row r="53" spans="1:4" ht="12.75">
      <c r="A53" s="66" t="s">
        <v>90</v>
      </c>
      <c r="B53" s="67">
        <v>1193.9</v>
      </c>
      <c r="C53" s="67">
        <v>1037</v>
      </c>
      <c r="D53" s="59">
        <f t="shared" si="0"/>
        <v>86.85819582879637</v>
      </c>
    </row>
    <row r="54" spans="1:4" ht="12.75">
      <c r="A54" s="68" t="s">
        <v>6</v>
      </c>
      <c r="B54" s="65">
        <f>SUM(B55:B59)</f>
        <v>521327.6</v>
      </c>
      <c r="C54" s="65">
        <f>SUM(C55:C59)</f>
        <v>517448.6</v>
      </c>
      <c r="D54" s="60">
        <f t="shared" si="0"/>
        <v>99.25593810878227</v>
      </c>
    </row>
    <row r="55" spans="1:4" ht="12.75">
      <c r="A55" s="66" t="s">
        <v>57</v>
      </c>
      <c r="B55" s="67">
        <v>161579.6</v>
      </c>
      <c r="C55" s="67">
        <v>161389.5</v>
      </c>
      <c r="D55" s="59">
        <f t="shared" si="0"/>
        <v>99.88234900940465</v>
      </c>
    </row>
    <row r="56" spans="1:4" ht="12.75">
      <c r="A56" s="66" t="s">
        <v>58</v>
      </c>
      <c r="B56" s="67">
        <v>276595.5</v>
      </c>
      <c r="C56" s="67">
        <v>275827</v>
      </c>
      <c r="D56" s="59">
        <f t="shared" si="0"/>
        <v>99.7221574465239</v>
      </c>
    </row>
    <row r="57" spans="1:4" ht="12.75">
      <c r="A57" s="66" t="s">
        <v>84</v>
      </c>
      <c r="B57" s="67">
        <v>58830.5</v>
      </c>
      <c r="C57" s="67">
        <v>56120.4</v>
      </c>
      <c r="D57" s="59">
        <f t="shared" si="0"/>
        <v>95.39337588495763</v>
      </c>
    </row>
    <row r="58" spans="1:4" ht="12.75">
      <c r="A58" s="66" t="s">
        <v>59</v>
      </c>
      <c r="B58" s="67">
        <v>583.1</v>
      </c>
      <c r="C58" s="67">
        <v>583.1</v>
      </c>
      <c r="D58" s="59">
        <f t="shared" si="0"/>
        <v>100</v>
      </c>
    </row>
    <row r="59" spans="1:4" ht="12.75">
      <c r="A59" s="66" t="s">
        <v>60</v>
      </c>
      <c r="B59" s="67">
        <v>23738.9</v>
      </c>
      <c r="C59" s="67">
        <v>23528.6</v>
      </c>
      <c r="D59" s="59">
        <f t="shared" si="0"/>
        <v>99.11411227984446</v>
      </c>
    </row>
    <row r="60" spans="1:4" ht="12.75">
      <c r="A60" s="68" t="s">
        <v>35</v>
      </c>
      <c r="B60" s="65">
        <f>SUM(B61:B62)</f>
        <v>124778.1</v>
      </c>
      <c r="C60" s="65">
        <f>SUM(C61:C62)</f>
        <v>123132.1</v>
      </c>
      <c r="D60" s="60">
        <f t="shared" si="0"/>
        <v>98.68085825958242</v>
      </c>
    </row>
    <row r="61" spans="1:4" ht="12.75">
      <c r="A61" s="66" t="s">
        <v>61</v>
      </c>
      <c r="B61" s="67">
        <v>93609.6</v>
      </c>
      <c r="C61" s="67">
        <v>92036.3</v>
      </c>
      <c r="D61" s="59">
        <f t="shared" si="0"/>
        <v>98.31929631148941</v>
      </c>
    </row>
    <row r="62" spans="1:4" ht="12.75">
      <c r="A62" s="66" t="s">
        <v>62</v>
      </c>
      <c r="B62" s="67">
        <v>31168.5</v>
      </c>
      <c r="C62" s="67">
        <v>31095.8</v>
      </c>
      <c r="D62" s="59">
        <f t="shared" si="0"/>
        <v>99.76675168840336</v>
      </c>
    </row>
    <row r="63" spans="1:4" ht="12.75">
      <c r="A63" s="68" t="s">
        <v>7</v>
      </c>
      <c r="B63" s="65">
        <f>B64+B65+B66+B67+B68</f>
        <v>323067.4</v>
      </c>
      <c r="C63" s="65">
        <f>C64+C65+C66+C67+C68</f>
        <v>317016.5</v>
      </c>
      <c r="D63" s="60">
        <f t="shared" si="0"/>
        <v>98.12704717343811</v>
      </c>
    </row>
    <row r="64" spans="1:4" ht="12.75">
      <c r="A64" s="66" t="s">
        <v>63</v>
      </c>
      <c r="B64" s="67">
        <v>2495.4</v>
      </c>
      <c r="C64" s="67">
        <v>2495.4</v>
      </c>
      <c r="D64" s="59">
        <f t="shared" si="0"/>
        <v>100</v>
      </c>
    </row>
    <row r="65" spans="1:4" ht="12.75">
      <c r="A65" s="66" t="s">
        <v>64</v>
      </c>
      <c r="B65" s="67">
        <v>74980.5</v>
      </c>
      <c r="C65" s="67">
        <v>74980.5</v>
      </c>
      <c r="D65" s="59">
        <f t="shared" si="0"/>
        <v>100</v>
      </c>
    </row>
    <row r="66" spans="1:4" ht="12.75">
      <c r="A66" s="66" t="s">
        <v>65</v>
      </c>
      <c r="B66" s="67">
        <v>122585.5</v>
      </c>
      <c r="C66" s="67">
        <v>119985.8</v>
      </c>
      <c r="D66" s="59">
        <f t="shared" si="0"/>
        <v>97.87927609709142</v>
      </c>
    </row>
    <row r="67" spans="1:4" ht="12.75">
      <c r="A67" s="66" t="s">
        <v>66</v>
      </c>
      <c r="B67" s="67">
        <v>109396.5</v>
      </c>
      <c r="C67" s="67">
        <v>105975.3</v>
      </c>
      <c r="D67" s="59">
        <f t="shared" si="0"/>
        <v>96.87266045988675</v>
      </c>
    </row>
    <row r="68" spans="1:4" ht="12.75">
      <c r="A68" s="66" t="s">
        <v>67</v>
      </c>
      <c r="B68" s="67">
        <v>13609.5</v>
      </c>
      <c r="C68" s="67">
        <v>13579.5</v>
      </c>
      <c r="D68" s="59">
        <f t="shared" si="0"/>
        <v>99.7795657445167</v>
      </c>
    </row>
    <row r="69" spans="1:4" ht="12.75">
      <c r="A69" s="68" t="s">
        <v>36</v>
      </c>
      <c r="B69" s="65">
        <f>B70+B71</f>
        <v>6476.200000000001</v>
      </c>
      <c r="C69" s="65">
        <f>C70+C71</f>
        <v>6411.099999999999</v>
      </c>
      <c r="D69" s="56">
        <f t="shared" si="0"/>
        <v>98.99478089002808</v>
      </c>
    </row>
    <row r="70" spans="1:4" ht="12.75">
      <c r="A70" s="66" t="s">
        <v>96</v>
      </c>
      <c r="B70" s="67">
        <v>308.1</v>
      </c>
      <c r="C70" s="67">
        <v>300.2</v>
      </c>
      <c r="D70" s="58">
        <f t="shared" si="0"/>
        <v>97.43589743589742</v>
      </c>
    </row>
    <row r="71" spans="1:4" ht="12.75">
      <c r="A71" s="66" t="s">
        <v>95</v>
      </c>
      <c r="B71" s="67">
        <v>6168.1</v>
      </c>
      <c r="C71" s="67">
        <v>6110.9</v>
      </c>
      <c r="D71" s="58">
        <f t="shared" si="0"/>
        <v>99.07264797911836</v>
      </c>
    </row>
    <row r="72" spans="1:4" ht="12.75">
      <c r="A72" s="68" t="s">
        <v>37</v>
      </c>
      <c r="B72" s="65">
        <f>B73</f>
        <v>2979.9</v>
      </c>
      <c r="C72" s="65">
        <f>C73</f>
        <v>2979.9</v>
      </c>
      <c r="D72" s="56">
        <f aca="true" t="shared" si="1" ref="D72:D79">C72/B72*100</f>
        <v>100</v>
      </c>
    </row>
    <row r="73" spans="1:4" ht="12.75">
      <c r="A73" s="72" t="s">
        <v>113</v>
      </c>
      <c r="B73" s="67">
        <v>2979.9</v>
      </c>
      <c r="C73" s="67">
        <v>2979.9</v>
      </c>
      <c r="D73" s="58">
        <f t="shared" si="1"/>
        <v>100</v>
      </c>
    </row>
    <row r="74" spans="1:4" ht="24">
      <c r="A74" s="68" t="s">
        <v>38</v>
      </c>
      <c r="B74" s="65">
        <v>0</v>
      </c>
      <c r="C74" s="65">
        <v>0</v>
      </c>
      <c r="D74" s="56" t="e">
        <f t="shared" si="1"/>
        <v>#DIV/0!</v>
      </c>
    </row>
    <row r="75" spans="1:4" ht="24">
      <c r="A75" s="68" t="s">
        <v>41</v>
      </c>
      <c r="B75" s="65">
        <f>B76+B77</f>
        <v>108431.3</v>
      </c>
      <c r="C75" s="65">
        <f>C76+C77</f>
        <v>107925.2</v>
      </c>
      <c r="D75" s="56">
        <f t="shared" si="1"/>
        <v>99.53325285226681</v>
      </c>
    </row>
    <row r="76" spans="1:4" ht="24">
      <c r="A76" s="66" t="s">
        <v>23</v>
      </c>
      <c r="B76" s="67">
        <v>93135.8</v>
      </c>
      <c r="C76" s="67">
        <v>93135.8</v>
      </c>
      <c r="D76" s="59">
        <f t="shared" si="1"/>
        <v>100</v>
      </c>
    </row>
    <row r="77" spans="1:4" ht="12.75">
      <c r="A77" s="66" t="s">
        <v>106</v>
      </c>
      <c r="B77" s="67">
        <v>15295.5</v>
      </c>
      <c r="C77" s="67">
        <v>14789.4</v>
      </c>
      <c r="D77" s="58">
        <f t="shared" si="1"/>
        <v>96.69118368147494</v>
      </c>
    </row>
    <row r="78" spans="1:4" ht="12.75">
      <c r="A78" s="68" t="s">
        <v>28</v>
      </c>
      <c r="B78" s="73">
        <f>B31+B39+B41+B43+B50+B54+B60+B63+B69+B72+B74+B75</f>
        <v>1282199.5999999999</v>
      </c>
      <c r="C78" s="73">
        <f>C31+C39+C41+C43+C50+C54+C60+C63+C69+C72+C74+C75</f>
        <v>1267366.7</v>
      </c>
      <c r="D78" s="56">
        <f t="shared" si="1"/>
        <v>98.84316763162305</v>
      </c>
    </row>
    <row r="79" spans="1:4" ht="24">
      <c r="A79" s="68" t="s">
        <v>29</v>
      </c>
      <c r="B79" s="74">
        <f>B29-B78</f>
        <v>-10559.999999999767</v>
      </c>
      <c r="C79" s="75">
        <f>C29-C78</f>
        <v>-7974.09999999986</v>
      </c>
      <c r="D79" s="60">
        <f t="shared" si="1"/>
        <v>75.51231060606095</v>
      </c>
    </row>
    <row r="80" spans="1:4" ht="12.75">
      <c r="A80" s="33"/>
      <c r="B80" s="34"/>
      <c r="C80" s="76"/>
      <c r="D80" s="76"/>
    </row>
    <row r="81" spans="1:3" ht="12.75">
      <c r="A81" s="36"/>
      <c r="B81" s="37"/>
      <c r="C81" s="38" t="s">
        <v>97</v>
      </c>
    </row>
    <row r="82" spans="1:3" ht="22.5">
      <c r="A82" s="45" t="s">
        <v>1</v>
      </c>
      <c r="B82" s="43" t="s">
        <v>85</v>
      </c>
      <c r="C82" s="44" t="s">
        <v>33</v>
      </c>
    </row>
    <row r="83" spans="1:3" ht="25.5">
      <c r="A83" s="77" t="s">
        <v>30</v>
      </c>
      <c r="B83" s="78">
        <f>B84+B89</f>
        <v>10560</v>
      </c>
      <c r="C83" s="78">
        <f>C84+C89</f>
        <v>7974.063000000082</v>
      </c>
    </row>
    <row r="84" spans="1:3" ht="25.5">
      <c r="A84" s="77" t="s">
        <v>94</v>
      </c>
      <c r="B84" s="78">
        <f>B85</f>
        <v>0</v>
      </c>
      <c r="C84" s="78">
        <f>C85</f>
        <v>0</v>
      </c>
    </row>
    <row r="85" spans="1:3" ht="25.5">
      <c r="A85" s="79" t="s">
        <v>73</v>
      </c>
      <c r="B85" s="80">
        <v>0</v>
      </c>
      <c r="C85" s="80">
        <v>0</v>
      </c>
    </row>
    <row r="86" spans="1:3" ht="38.25">
      <c r="A86" s="79" t="s">
        <v>74</v>
      </c>
      <c r="B86" s="80">
        <v>0</v>
      </c>
      <c r="C86" s="80">
        <v>0</v>
      </c>
    </row>
    <row r="87" spans="1:3" ht="38.25">
      <c r="A87" s="79" t="s">
        <v>75</v>
      </c>
      <c r="B87" s="80">
        <v>0</v>
      </c>
      <c r="C87" s="80">
        <v>0</v>
      </c>
    </row>
    <row r="88" spans="1:3" ht="51">
      <c r="A88" s="79" t="s">
        <v>76</v>
      </c>
      <c r="B88" s="80">
        <v>0</v>
      </c>
      <c r="C88" s="80">
        <v>0</v>
      </c>
    </row>
    <row r="89" spans="1:3" ht="12.75">
      <c r="A89" s="77" t="s">
        <v>81</v>
      </c>
      <c r="B89" s="78">
        <f>B90</f>
        <v>10560</v>
      </c>
      <c r="C89" s="78">
        <f>C90</f>
        <v>7974.063000000082</v>
      </c>
    </row>
    <row r="90" spans="1:3" ht="25.5">
      <c r="A90" s="79" t="s">
        <v>77</v>
      </c>
      <c r="B90" s="80">
        <f>B91+B95</f>
        <v>10560</v>
      </c>
      <c r="C90" s="67">
        <f>C91+C95</f>
        <v>7974.063000000082</v>
      </c>
    </row>
    <row r="91" spans="1:3" ht="12.75">
      <c r="A91" s="79" t="s">
        <v>86</v>
      </c>
      <c r="B91" s="78">
        <f>B92</f>
        <v>-1271639.642</v>
      </c>
      <c r="C91" s="78">
        <f>C92</f>
        <v>-1318589.552</v>
      </c>
    </row>
    <row r="92" spans="1:3" ht="12.75">
      <c r="A92" s="79" t="s">
        <v>87</v>
      </c>
      <c r="B92" s="80">
        <v>-1271639.642</v>
      </c>
      <c r="C92" s="67">
        <v>-1318589.552</v>
      </c>
    </row>
    <row r="93" spans="1:3" ht="25.5">
      <c r="A93" s="79" t="s">
        <v>88</v>
      </c>
      <c r="B93" s="80">
        <v>-1271639.642</v>
      </c>
      <c r="C93" s="67">
        <v>-1318589.552</v>
      </c>
    </row>
    <row r="94" spans="1:3" ht="25.5">
      <c r="A94" s="79" t="s">
        <v>89</v>
      </c>
      <c r="B94" s="80">
        <v>-1271639.642</v>
      </c>
      <c r="C94" s="67">
        <v>-1318589.552</v>
      </c>
    </row>
    <row r="95" spans="1:3" ht="12.75">
      <c r="A95" s="79" t="s">
        <v>78</v>
      </c>
      <c r="B95" s="80">
        <v>1282199.642</v>
      </c>
      <c r="C95" s="67">
        <v>1326563.615</v>
      </c>
    </row>
    <row r="96" spans="1:3" ht="12.75">
      <c r="A96" s="79" t="s">
        <v>79</v>
      </c>
      <c r="B96" s="80">
        <v>1282199.642</v>
      </c>
      <c r="C96" s="67">
        <v>1326563.615</v>
      </c>
    </row>
    <row r="97" spans="1:3" ht="25.5">
      <c r="A97" s="79" t="s">
        <v>82</v>
      </c>
      <c r="B97" s="80">
        <v>1282199.642</v>
      </c>
      <c r="C97" s="67">
        <v>1326563.615</v>
      </c>
    </row>
    <row r="98" spans="1:3" ht="25.5">
      <c r="A98" s="79" t="s">
        <v>80</v>
      </c>
      <c r="B98" s="80">
        <v>1282199.642</v>
      </c>
      <c r="C98" s="67">
        <v>1326563.615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61">
      <selection activeCell="A44" sqref="A4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101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127672</v>
      </c>
      <c r="C7" s="22">
        <f>C8+C10+C11+C13+C14+C15+C17+C18+C19+C20</f>
        <v>21148.667</v>
      </c>
      <c r="D7" s="23">
        <f aca="true" t="shared" si="0" ref="D7:D17">C7/B7*100</f>
        <v>16.564843505232158</v>
      </c>
    </row>
    <row r="8" spans="1:4" ht="12.75">
      <c r="A8" s="24" t="s">
        <v>15</v>
      </c>
      <c r="B8" s="25">
        <f>B9</f>
        <v>83466</v>
      </c>
      <c r="C8" s="25">
        <f>C9</f>
        <v>12459.352</v>
      </c>
      <c r="D8" s="23">
        <f t="shared" si="0"/>
        <v>14.927457887043827</v>
      </c>
    </row>
    <row r="9" spans="1:4" ht="12.75">
      <c r="A9" s="26" t="s">
        <v>0</v>
      </c>
      <c r="B9" s="27">
        <v>83466</v>
      </c>
      <c r="C9" s="28">
        <v>12459.352</v>
      </c>
      <c r="D9" s="29">
        <f t="shared" si="0"/>
        <v>14.927457887043827</v>
      </c>
    </row>
    <row r="10" spans="1:4" ht="12.75">
      <c r="A10" s="24" t="s">
        <v>2</v>
      </c>
      <c r="B10" s="22">
        <v>9100</v>
      </c>
      <c r="C10" s="31">
        <v>1339.036</v>
      </c>
      <c r="D10" s="23">
        <f t="shared" si="0"/>
        <v>14.714681318681318</v>
      </c>
    </row>
    <row r="11" spans="1:4" ht="12.75">
      <c r="A11" s="24" t="s">
        <v>3</v>
      </c>
      <c r="B11" s="22">
        <f>B12</f>
        <v>460</v>
      </c>
      <c r="C11" s="22">
        <f>C12</f>
        <v>52.139</v>
      </c>
      <c r="D11" s="23">
        <f t="shared" si="0"/>
        <v>11.334565217391306</v>
      </c>
    </row>
    <row r="12" spans="1:4" ht="12.75">
      <c r="A12" s="26" t="s">
        <v>8</v>
      </c>
      <c r="B12" s="27">
        <v>460</v>
      </c>
      <c r="C12" s="30">
        <v>52.139</v>
      </c>
      <c r="D12" s="29">
        <f t="shared" si="0"/>
        <v>11.334565217391306</v>
      </c>
    </row>
    <row r="13" spans="1:4" ht="12.75">
      <c r="A13" s="24" t="s">
        <v>19</v>
      </c>
      <c r="B13" s="22">
        <v>3650</v>
      </c>
      <c r="C13" s="32">
        <v>537.474</v>
      </c>
      <c r="D13" s="23">
        <f t="shared" si="0"/>
        <v>14.725315068493153</v>
      </c>
    </row>
    <row r="14" spans="1:4" ht="36">
      <c r="A14" s="24" t="s">
        <v>39</v>
      </c>
      <c r="B14" s="22">
        <v>25226</v>
      </c>
      <c r="C14" s="32">
        <v>3902.976</v>
      </c>
      <c r="D14" s="23">
        <f t="shared" si="0"/>
        <v>15.472036787441528</v>
      </c>
    </row>
    <row r="15" spans="1:4" ht="24">
      <c r="A15" s="24" t="s">
        <v>9</v>
      </c>
      <c r="B15" s="22">
        <f>B16</f>
        <v>210</v>
      </c>
      <c r="C15" s="22">
        <f>C16</f>
        <v>38.009</v>
      </c>
      <c r="D15" s="23">
        <f t="shared" si="0"/>
        <v>18.09952380952381</v>
      </c>
    </row>
    <row r="16" spans="1:4" ht="12.75">
      <c r="A16" s="26" t="s">
        <v>10</v>
      </c>
      <c r="B16" s="27">
        <v>210</v>
      </c>
      <c r="C16" s="30">
        <v>38.009</v>
      </c>
      <c r="D16" s="29">
        <f t="shared" si="0"/>
        <v>18.09952380952381</v>
      </c>
    </row>
    <row r="17" spans="1:4" ht="24">
      <c r="A17" s="24" t="s">
        <v>11</v>
      </c>
      <c r="B17" s="22">
        <v>2960</v>
      </c>
      <c r="C17" s="32">
        <v>463.184</v>
      </c>
      <c r="D17" s="23">
        <f t="shared" si="0"/>
        <v>15.648108108108108</v>
      </c>
    </row>
    <row r="18" spans="1:4" ht="24">
      <c r="A18" s="24" t="s">
        <v>20</v>
      </c>
      <c r="B18" s="22">
        <v>1700</v>
      </c>
      <c r="C18" s="31">
        <v>1422.044</v>
      </c>
      <c r="D18" s="23" t="s">
        <v>68</v>
      </c>
    </row>
    <row r="19" spans="1:4" ht="12.75">
      <c r="A19" s="24" t="s">
        <v>21</v>
      </c>
      <c r="B19" s="22">
        <v>900</v>
      </c>
      <c r="C19" s="31">
        <v>908.326</v>
      </c>
      <c r="D19" s="23">
        <f>C19/B19*100</f>
        <v>100.92511111111111</v>
      </c>
    </row>
    <row r="20" spans="1:4" ht="12.75">
      <c r="A20" s="24" t="s">
        <v>4</v>
      </c>
      <c r="B20" s="22"/>
      <c r="C20" s="31">
        <v>26.127</v>
      </c>
      <c r="D20" s="23" t="s">
        <v>68</v>
      </c>
    </row>
    <row r="21" spans="1:4" ht="12.75">
      <c r="A21" s="24" t="s">
        <v>16</v>
      </c>
      <c r="B21" s="22">
        <f>B22+B27+B28</f>
        <v>1016058.2710000001</v>
      </c>
      <c r="C21" s="22">
        <f>C22+C27+C28</f>
        <v>135722.06799999997</v>
      </c>
      <c r="D21" s="23">
        <f aca="true" t="shared" si="1" ref="D21:D27">C21/B21*100</f>
        <v>13.357705150751139</v>
      </c>
    </row>
    <row r="22" spans="1:4" ht="36">
      <c r="A22" s="26" t="s">
        <v>22</v>
      </c>
      <c r="B22" s="27">
        <f>B23+B24+B25+B26</f>
        <v>1002852.0750000001</v>
      </c>
      <c r="C22" s="27">
        <f>C23+C24+C25+C26</f>
        <v>143247.99599999998</v>
      </c>
      <c r="D22" s="29">
        <f t="shared" si="1"/>
        <v>14.284060388467559</v>
      </c>
    </row>
    <row r="23" spans="1:4" ht="24">
      <c r="A23" s="26" t="s">
        <v>23</v>
      </c>
      <c r="B23" s="27">
        <v>353107</v>
      </c>
      <c r="C23" s="30">
        <v>55278</v>
      </c>
      <c r="D23" s="29">
        <f t="shared" si="1"/>
        <v>15.654744879031002</v>
      </c>
    </row>
    <row r="24" spans="1:4" ht="24">
      <c r="A24" s="26" t="s">
        <v>24</v>
      </c>
      <c r="B24" s="27">
        <v>72774.275</v>
      </c>
      <c r="C24" s="30">
        <v>434.8</v>
      </c>
      <c r="D24" s="29">
        <f t="shared" si="1"/>
        <v>0.5974638703030708</v>
      </c>
    </row>
    <row r="25" spans="1:4" ht="24">
      <c r="A25" s="26" t="s">
        <v>25</v>
      </c>
      <c r="B25" s="27">
        <v>576970.8</v>
      </c>
      <c r="C25" s="30">
        <v>87535.196</v>
      </c>
      <c r="D25" s="29">
        <f t="shared" si="1"/>
        <v>15.171512319167624</v>
      </c>
    </row>
    <row r="26" spans="1:4" ht="12.75">
      <c r="A26" s="26" t="s">
        <v>26</v>
      </c>
      <c r="B26" s="27">
        <v>0</v>
      </c>
      <c r="C26" s="30">
        <v>0</v>
      </c>
      <c r="D26" s="29" t="e">
        <f t="shared" si="1"/>
        <v>#DIV/0!</v>
      </c>
    </row>
    <row r="27" spans="1:4" ht="12.75">
      <c r="A27" s="26" t="s">
        <v>70</v>
      </c>
      <c r="B27" s="27">
        <v>13206.196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-7525.928</v>
      </c>
      <c r="D28" s="29"/>
    </row>
    <row r="29" spans="1:4" ht="12.75">
      <c r="A29" s="24" t="s">
        <v>27</v>
      </c>
      <c r="B29" s="22">
        <f>B7+B21</f>
        <v>1143730.2710000002</v>
      </c>
      <c r="C29" s="22">
        <f>C7+C21</f>
        <v>156870.735</v>
      </c>
      <c r="D29" s="23">
        <f>C29/B29*100</f>
        <v>13.71571068612557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60854.424</v>
      </c>
      <c r="C31" s="32">
        <f>SUM(C32:C38)</f>
        <v>9554.643</v>
      </c>
      <c r="D31" s="42">
        <f aca="true" t="shared" si="2" ref="D31:D36">C31/B31*100</f>
        <v>15.700819056310516</v>
      </c>
    </row>
    <row r="32" spans="1:4" ht="24">
      <c r="A32" s="26" t="s">
        <v>44</v>
      </c>
      <c r="B32" s="28">
        <v>960.4</v>
      </c>
      <c r="C32" s="30">
        <v>91.822</v>
      </c>
      <c r="D32" s="29">
        <f t="shared" si="2"/>
        <v>9.560807996668055</v>
      </c>
    </row>
    <row r="33" spans="1:4" ht="36">
      <c r="A33" s="26" t="s">
        <v>45</v>
      </c>
      <c r="B33" s="28">
        <v>1311.9</v>
      </c>
      <c r="C33" s="30">
        <v>163.743</v>
      </c>
      <c r="D33" s="29">
        <f t="shared" si="2"/>
        <v>12.481362908758289</v>
      </c>
    </row>
    <row r="34" spans="1:4" ht="36">
      <c r="A34" s="26" t="s">
        <v>46</v>
      </c>
      <c r="B34" s="28">
        <v>22932.7</v>
      </c>
      <c r="C34" s="30">
        <v>3507.647</v>
      </c>
      <c r="D34" s="29">
        <f t="shared" si="2"/>
        <v>15.29539478561181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69.978</v>
      </c>
      <c r="D36" s="29">
        <f t="shared" si="2"/>
        <v>14.378056297513869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34656.824</v>
      </c>
      <c r="C38" s="30">
        <v>5721.453</v>
      </c>
      <c r="D38" s="29">
        <f aca="true" t="shared" si="3" ref="D38:D62">C38/B38*100</f>
        <v>16.50887859776187</v>
      </c>
    </row>
    <row r="39" spans="1:4" ht="12.75">
      <c r="A39" s="24" t="s">
        <v>34</v>
      </c>
      <c r="B39" s="22">
        <f>B40</f>
        <v>1421.7</v>
      </c>
      <c r="C39" s="22">
        <f>C40</f>
        <v>323</v>
      </c>
      <c r="D39" s="23">
        <f t="shared" si="3"/>
        <v>22.719279735527888</v>
      </c>
    </row>
    <row r="40" spans="1:4" ht="12.75">
      <c r="A40" s="26" t="s">
        <v>50</v>
      </c>
      <c r="B40" s="27">
        <v>1421.7</v>
      </c>
      <c r="C40" s="30">
        <v>323</v>
      </c>
      <c r="D40" s="23">
        <f t="shared" si="3"/>
        <v>22.719279735527888</v>
      </c>
    </row>
    <row r="41" spans="1:4" ht="24">
      <c r="A41" s="24" t="s">
        <v>13</v>
      </c>
      <c r="B41" s="32">
        <f>B42</f>
        <v>2508.172</v>
      </c>
      <c r="C41" s="32">
        <f>C42</f>
        <v>383.199</v>
      </c>
      <c r="D41" s="23">
        <f t="shared" si="3"/>
        <v>15.278019210803725</v>
      </c>
    </row>
    <row r="42" spans="1:4" ht="24">
      <c r="A42" s="26" t="s">
        <v>51</v>
      </c>
      <c r="B42" s="28">
        <v>2508.172</v>
      </c>
      <c r="C42" s="30">
        <v>383.199</v>
      </c>
      <c r="D42" s="29">
        <f t="shared" si="3"/>
        <v>15.278019210803725</v>
      </c>
    </row>
    <row r="43" spans="1:4" ht="12.75">
      <c r="A43" s="24" t="s">
        <v>14</v>
      </c>
      <c r="B43" s="32">
        <f>SUM(B44:B49)</f>
        <v>28921.569</v>
      </c>
      <c r="C43" s="32">
        <f>SUM(C44:C49)</f>
        <v>474.409</v>
      </c>
      <c r="D43" s="23">
        <f t="shared" si="3"/>
        <v>1.6403294025991468</v>
      </c>
    </row>
    <row r="44" spans="1:4" ht="12.75">
      <c r="A44" s="26" t="s">
        <v>102</v>
      </c>
      <c r="B44" s="28">
        <v>126.394</v>
      </c>
      <c r="C44" s="28">
        <v>23.746</v>
      </c>
      <c r="D44" s="29">
        <f>C44/B44*100</f>
        <v>18.78728420652879</v>
      </c>
    </row>
    <row r="45" spans="1:4" ht="12.75">
      <c r="A45" s="26" t="s">
        <v>72</v>
      </c>
      <c r="B45" s="28">
        <v>5383</v>
      </c>
      <c r="C45" s="30">
        <v>0</v>
      </c>
      <c r="D45" s="29">
        <f>C45/B45*100</f>
        <v>0</v>
      </c>
    </row>
    <row r="46" spans="1:4" ht="12.75">
      <c r="A46" s="26" t="s">
        <v>52</v>
      </c>
      <c r="B46" s="28">
        <v>2762.175</v>
      </c>
      <c r="C46" s="30">
        <v>322.682</v>
      </c>
      <c r="D46" s="29">
        <f t="shared" si="3"/>
        <v>11.682170753120277</v>
      </c>
    </row>
    <row r="47" spans="1:4" ht="12.75">
      <c r="A47" s="26" t="s">
        <v>53</v>
      </c>
      <c r="B47" s="28">
        <v>1500</v>
      </c>
      <c r="C47" s="30">
        <v>127.981</v>
      </c>
      <c r="D47" s="29">
        <f t="shared" si="3"/>
        <v>8.532066666666667</v>
      </c>
    </row>
    <row r="48" spans="1:4" ht="12.75">
      <c r="A48" s="26" t="s">
        <v>98</v>
      </c>
      <c r="B48" s="28">
        <v>15750</v>
      </c>
      <c r="C48" s="30">
        <v>0</v>
      </c>
      <c r="D48" s="29">
        <f t="shared" si="3"/>
        <v>0</v>
      </c>
    </row>
    <row r="49" spans="1:4" ht="12.75">
      <c r="A49" s="26" t="s">
        <v>54</v>
      </c>
      <c r="B49" s="28">
        <v>3400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59029.115000000005</v>
      </c>
      <c r="C50" s="32">
        <f>SUM(C51:C53)</f>
        <v>848.633</v>
      </c>
      <c r="D50" s="23">
        <f t="shared" si="3"/>
        <v>1.4376515724486127</v>
      </c>
    </row>
    <row r="51" spans="1:4" ht="12.75">
      <c r="A51" s="26" t="s">
        <v>55</v>
      </c>
      <c r="B51" s="28">
        <v>250</v>
      </c>
      <c r="C51" s="30">
        <v>0</v>
      </c>
      <c r="D51" s="29">
        <f t="shared" si="3"/>
        <v>0</v>
      </c>
    </row>
    <row r="52" spans="1:4" ht="12.75">
      <c r="A52" s="26" t="s">
        <v>56</v>
      </c>
      <c r="B52" s="28">
        <v>50029.915</v>
      </c>
      <c r="C52" s="30">
        <v>848.633</v>
      </c>
      <c r="D52" s="29">
        <f t="shared" si="3"/>
        <v>1.696251132947158</v>
      </c>
    </row>
    <row r="53" spans="1:4" ht="12.75">
      <c r="A53" s="26" t="s">
        <v>90</v>
      </c>
      <c r="B53" s="28">
        <v>8749.2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472330.899</v>
      </c>
      <c r="C54" s="32">
        <f>SUM(C55:C59)</f>
        <v>74144.511</v>
      </c>
      <c r="D54" s="23">
        <f t="shared" si="3"/>
        <v>15.697577938893218</v>
      </c>
    </row>
    <row r="55" spans="1:4" ht="12.75">
      <c r="A55" s="26" t="s">
        <v>57</v>
      </c>
      <c r="B55" s="28">
        <v>153561.385</v>
      </c>
      <c r="C55" s="30">
        <v>23896.08</v>
      </c>
      <c r="D55" s="29">
        <f t="shared" si="3"/>
        <v>15.56125584566719</v>
      </c>
    </row>
    <row r="56" spans="1:4" ht="12.75">
      <c r="A56" s="26" t="s">
        <v>58</v>
      </c>
      <c r="B56" s="28">
        <v>245407.933</v>
      </c>
      <c r="C56" s="30">
        <v>40215.196</v>
      </c>
      <c r="D56" s="29">
        <f t="shared" si="3"/>
        <v>16.38708068984877</v>
      </c>
    </row>
    <row r="57" spans="1:4" ht="12.75">
      <c r="A57" s="26" t="s">
        <v>84</v>
      </c>
      <c r="B57" s="28">
        <v>51043.981</v>
      </c>
      <c r="C57" s="30">
        <v>7406.224</v>
      </c>
      <c r="D57" s="29">
        <f t="shared" si="3"/>
        <v>14.509495252731169</v>
      </c>
    </row>
    <row r="58" spans="1:4" ht="12.75">
      <c r="A58" s="26" t="s">
        <v>59</v>
      </c>
      <c r="B58" s="28">
        <v>646.1</v>
      </c>
      <c r="C58" s="30">
        <v>0</v>
      </c>
      <c r="D58" s="29">
        <f t="shared" si="3"/>
        <v>0</v>
      </c>
    </row>
    <row r="59" spans="1:4" ht="12.75">
      <c r="A59" s="26" t="s">
        <v>60</v>
      </c>
      <c r="B59" s="28">
        <v>21671.5</v>
      </c>
      <c r="C59" s="30">
        <v>2627.011</v>
      </c>
      <c r="D59" s="29">
        <f t="shared" si="3"/>
        <v>12.121962023856216</v>
      </c>
    </row>
    <row r="60" spans="1:4" ht="12.75">
      <c r="A60" s="24" t="s">
        <v>35</v>
      </c>
      <c r="B60" s="32">
        <f>SUM(B61:B62)</f>
        <v>109458.70000000001</v>
      </c>
      <c r="C60" s="32">
        <f>SUM(C61:C62)</f>
        <v>15942.175</v>
      </c>
      <c r="D60" s="23">
        <f t="shared" si="3"/>
        <v>14.564557225693342</v>
      </c>
    </row>
    <row r="61" spans="1:4" ht="12.75">
      <c r="A61" s="26" t="s">
        <v>61</v>
      </c>
      <c r="B61" s="28">
        <v>80592.448</v>
      </c>
      <c r="C61" s="30">
        <v>11390.505</v>
      </c>
      <c r="D61" s="29">
        <f t="shared" si="3"/>
        <v>14.13346446555389</v>
      </c>
    </row>
    <row r="62" spans="1:4" ht="12.75">
      <c r="A62" s="26" t="s">
        <v>62</v>
      </c>
      <c r="B62" s="28">
        <v>28866.252</v>
      </c>
      <c r="C62" s="30">
        <v>4551.67</v>
      </c>
      <c r="D62" s="29">
        <f t="shared" si="3"/>
        <v>15.768136438357153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321247.276</v>
      </c>
      <c r="C65" s="32">
        <f>C66+C67+C68+C69+C70</f>
        <v>43730.692</v>
      </c>
      <c r="D65" s="23">
        <f aca="true" t="shared" si="4" ref="D65:D79">C65/B65*100</f>
        <v>13.612782198346174</v>
      </c>
    </row>
    <row r="66" spans="1:4" ht="12.75">
      <c r="A66" s="26" t="s">
        <v>63</v>
      </c>
      <c r="B66" s="28">
        <v>2000.5</v>
      </c>
      <c r="C66" s="30">
        <v>405.125</v>
      </c>
      <c r="D66" s="29">
        <f t="shared" si="4"/>
        <v>20.2511872031992</v>
      </c>
    </row>
    <row r="67" spans="1:4" ht="12.75">
      <c r="A67" s="26" t="s">
        <v>64</v>
      </c>
      <c r="B67" s="28">
        <v>74503</v>
      </c>
      <c r="C67" s="30">
        <v>11523.77</v>
      </c>
      <c r="D67" s="29">
        <f t="shared" si="4"/>
        <v>15.467524797659154</v>
      </c>
    </row>
    <row r="68" spans="1:4" ht="12.75">
      <c r="A68" s="26" t="s">
        <v>65</v>
      </c>
      <c r="B68" s="28">
        <v>105710.7</v>
      </c>
      <c r="C68" s="30">
        <v>17433.443</v>
      </c>
      <c r="D68" s="29">
        <f t="shared" si="4"/>
        <v>16.491654108808284</v>
      </c>
    </row>
    <row r="69" spans="1:4" ht="12.75">
      <c r="A69" s="26" t="s">
        <v>66</v>
      </c>
      <c r="B69" s="28">
        <v>126291.2</v>
      </c>
      <c r="C69" s="30">
        <v>12913.629</v>
      </c>
      <c r="D69" s="29">
        <f t="shared" si="4"/>
        <v>10.225280146201793</v>
      </c>
    </row>
    <row r="70" spans="1:4" ht="12.75">
      <c r="A70" s="26" t="s">
        <v>67</v>
      </c>
      <c r="B70" s="28">
        <v>12741.876</v>
      </c>
      <c r="C70" s="30">
        <v>1454.725</v>
      </c>
      <c r="D70" s="29">
        <f>C70/B70*100</f>
        <v>11.416882411977639</v>
      </c>
    </row>
    <row r="71" spans="1:4" ht="12.75">
      <c r="A71" s="24" t="s">
        <v>36</v>
      </c>
      <c r="B71" s="22">
        <f>B72+B73</f>
        <v>5585.4</v>
      </c>
      <c r="C71" s="22">
        <f>C72+C73</f>
        <v>427.565</v>
      </c>
      <c r="D71" s="23">
        <f t="shared" si="4"/>
        <v>7.655047087048376</v>
      </c>
    </row>
    <row r="72" spans="1:4" ht="12.75">
      <c r="A72" s="26" t="s">
        <v>96</v>
      </c>
      <c r="B72" s="27">
        <v>100</v>
      </c>
      <c r="C72" s="27">
        <v>47.55</v>
      </c>
      <c r="D72" s="29">
        <f t="shared" si="4"/>
        <v>47.55</v>
      </c>
    </row>
    <row r="73" spans="1:4" ht="12.75">
      <c r="A73" s="26" t="s">
        <v>95</v>
      </c>
      <c r="B73" s="27">
        <v>5485.4</v>
      </c>
      <c r="C73" s="27">
        <v>380.015</v>
      </c>
      <c r="D73" s="29">
        <f t="shared" si="4"/>
        <v>6.927753673387538</v>
      </c>
    </row>
    <row r="74" spans="1:4" ht="12.75">
      <c r="A74" s="24" t="s">
        <v>37</v>
      </c>
      <c r="B74" s="22">
        <v>2539.1</v>
      </c>
      <c r="C74" s="22">
        <v>410.944</v>
      </c>
      <c r="D74" s="23">
        <f t="shared" si="4"/>
        <v>16.18463235004529</v>
      </c>
    </row>
    <row r="75" spans="1:4" ht="24">
      <c r="A75" s="24" t="s">
        <v>38</v>
      </c>
      <c r="B75" s="22">
        <v>0.1</v>
      </c>
      <c r="C75" s="22">
        <v>0</v>
      </c>
      <c r="D75" s="23">
        <f t="shared" si="4"/>
        <v>0</v>
      </c>
    </row>
    <row r="76" spans="1:4" ht="24">
      <c r="A76" s="24" t="s">
        <v>41</v>
      </c>
      <c r="B76" s="22">
        <f>B77+B78</f>
        <v>82333.815</v>
      </c>
      <c r="C76" s="22">
        <f>C77+C78</f>
        <v>7335.963</v>
      </c>
      <c r="D76" s="23">
        <f t="shared" si="4"/>
        <v>8.910024392772277</v>
      </c>
    </row>
    <row r="77" spans="1:4" ht="24">
      <c r="A77" s="26" t="s">
        <v>31</v>
      </c>
      <c r="B77" s="27">
        <v>75993.815</v>
      </c>
      <c r="C77" s="30">
        <v>6554.942</v>
      </c>
      <c r="D77" s="29">
        <f t="shared" si="4"/>
        <v>8.625625651245434</v>
      </c>
    </row>
    <row r="78" spans="1:4" ht="12.75">
      <c r="A78" s="26" t="s">
        <v>40</v>
      </c>
      <c r="B78" s="27">
        <v>6340</v>
      </c>
      <c r="C78" s="27">
        <v>781.021</v>
      </c>
      <c r="D78" s="29">
        <f t="shared" si="4"/>
        <v>12.318943217665614</v>
      </c>
    </row>
    <row r="79" spans="1:4" ht="12.75">
      <c r="A79" s="24" t="s">
        <v>28</v>
      </c>
      <c r="B79" s="22">
        <f>B31+B39+B41+B43+B50+B54+B60+B65+B71+B74+B75+B76</f>
        <v>1146230.27</v>
      </c>
      <c r="C79" s="22">
        <f>C31+C39+C41+C43+C50+C54+C60+C63+C65+C71+C74+C75+C76</f>
        <v>153575.734</v>
      </c>
      <c r="D79" s="23">
        <f t="shared" si="4"/>
        <v>13.398331733116766</v>
      </c>
    </row>
    <row r="80" spans="1:4" ht="24">
      <c r="A80" s="24" t="s">
        <v>29</v>
      </c>
      <c r="B80" s="49">
        <f>B29-B79</f>
        <v>-2499.998999999836</v>
      </c>
      <c r="C80" s="32">
        <f>C29-C79</f>
        <v>3295.0009999999893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2499.9999999998136</v>
      </c>
      <c r="C84" s="6">
        <f>C85+C90</f>
        <v>-3294.988000000012</v>
      </c>
      <c r="D84" s="8"/>
    </row>
    <row r="85" spans="1:4" ht="24">
      <c r="A85" s="39" t="s">
        <v>94</v>
      </c>
      <c r="B85" s="47">
        <f>B86</f>
        <v>-205.3</v>
      </c>
      <c r="C85" s="47">
        <f>C86</f>
        <v>0</v>
      </c>
      <c r="D85" s="8"/>
    </row>
    <row r="86" spans="1:4" ht="24">
      <c r="A86" s="2" t="s">
        <v>73</v>
      </c>
      <c r="B86" s="3">
        <v>-205.3</v>
      </c>
      <c r="C86" s="3">
        <v>0</v>
      </c>
      <c r="D86" s="16"/>
    </row>
    <row r="87" spans="1:4" ht="36">
      <c r="A87" s="2" t="s">
        <v>74</v>
      </c>
      <c r="B87" s="3">
        <v>-205.3</v>
      </c>
      <c r="C87" s="3">
        <v>0</v>
      </c>
      <c r="D87" s="16"/>
    </row>
    <row r="88" spans="1:4" ht="36">
      <c r="A88" s="5" t="s">
        <v>75</v>
      </c>
      <c r="B88" s="3">
        <v>-205.3</v>
      </c>
      <c r="C88" s="3">
        <v>0</v>
      </c>
      <c r="D88" s="8"/>
    </row>
    <row r="89" spans="1:4" ht="48">
      <c r="A89" s="5" t="s">
        <v>76</v>
      </c>
      <c r="B89" s="3">
        <v>-205.3</v>
      </c>
      <c r="C89" s="3">
        <v>0</v>
      </c>
      <c r="D89" s="16"/>
    </row>
    <row r="90" spans="1:4" ht="12.75">
      <c r="A90" s="48" t="s">
        <v>81</v>
      </c>
      <c r="B90" s="47">
        <f>B91</f>
        <v>2705.2999999998137</v>
      </c>
      <c r="C90" s="47">
        <f>C91</f>
        <v>-3294.988000000012</v>
      </c>
      <c r="D90" s="16"/>
    </row>
    <row r="91" spans="1:4" ht="24">
      <c r="A91" s="5" t="s">
        <v>77</v>
      </c>
      <c r="B91" s="4">
        <f>B92+B96</f>
        <v>2705.2999999998137</v>
      </c>
      <c r="C91" s="4">
        <f>C92+C96</f>
        <v>-3294.988000000012</v>
      </c>
      <c r="D91" s="16"/>
    </row>
    <row r="92" spans="1:4" ht="12.75">
      <c r="A92" s="5" t="s">
        <v>86</v>
      </c>
      <c r="B92" s="4">
        <v>-1143730.272</v>
      </c>
      <c r="C92" s="7">
        <v>-164598.383</v>
      </c>
      <c r="D92" s="16"/>
    </row>
    <row r="93" spans="1:4" ht="12.75">
      <c r="A93" s="5" t="s">
        <v>87</v>
      </c>
      <c r="B93" s="4">
        <v>-1143730.272</v>
      </c>
      <c r="C93" s="7">
        <v>-164598.383</v>
      </c>
      <c r="D93" s="8"/>
    </row>
    <row r="94" spans="1:4" ht="24.75">
      <c r="A94" s="5" t="s">
        <v>88</v>
      </c>
      <c r="B94" s="4">
        <v>-1143730.272</v>
      </c>
      <c r="C94" s="7">
        <v>-164598.383</v>
      </c>
      <c r="D94" s="46"/>
    </row>
    <row r="95" spans="1:4" ht="24.75">
      <c r="A95" s="5" t="s">
        <v>89</v>
      </c>
      <c r="B95" s="4">
        <v>-1143730.272</v>
      </c>
      <c r="C95" s="7">
        <v>-164598.383</v>
      </c>
      <c r="D95" s="46"/>
    </row>
    <row r="96" spans="1:4" ht="15">
      <c r="A96" s="5" t="s">
        <v>78</v>
      </c>
      <c r="B96" s="4">
        <v>1146435.572</v>
      </c>
      <c r="C96" s="7">
        <v>161303.395</v>
      </c>
      <c r="D96" s="46"/>
    </row>
    <row r="97" spans="1:4" ht="15">
      <c r="A97" s="5" t="s">
        <v>79</v>
      </c>
      <c r="B97" s="4">
        <v>1146435.572</v>
      </c>
      <c r="C97" s="7">
        <v>161303.395</v>
      </c>
      <c r="D97" s="46"/>
    </row>
    <row r="98" spans="1:4" ht="24.75">
      <c r="A98" s="5" t="s">
        <v>82</v>
      </c>
      <c r="B98" s="4">
        <v>1146435.572</v>
      </c>
      <c r="C98" s="7">
        <v>161303.395</v>
      </c>
      <c r="D98" s="46"/>
    </row>
    <row r="99" spans="1:4" ht="24.75">
      <c r="A99" s="5" t="s">
        <v>80</v>
      </c>
      <c r="B99" s="4">
        <v>1146435.572</v>
      </c>
      <c r="C99" s="7">
        <v>161303.395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23">
      <selection activeCell="C29" sqref="C29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103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127672</v>
      </c>
      <c r="C7" s="22">
        <f>C8+C10+C11+C13+C14+C15+C17+C18+C19+C20</f>
        <v>32524.13</v>
      </c>
      <c r="D7" s="23">
        <f aca="true" t="shared" si="0" ref="D7:D17">C7/B7*100</f>
        <v>25.47475562378595</v>
      </c>
    </row>
    <row r="8" spans="1:4" ht="12.75">
      <c r="A8" s="24" t="s">
        <v>15</v>
      </c>
      <c r="B8" s="25">
        <f>B9</f>
        <v>83466</v>
      </c>
      <c r="C8" s="25">
        <f>C9</f>
        <v>19395.62</v>
      </c>
      <c r="D8" s="23">
        <f t="shared" si="0"/>
        <v>23.237749502791555</v>
      </c>
    </row>
    <row r="9" spans="1:4" ht="12.75">
      <c r="A9" s="26" t="s">
        <v>0</v>
      </c>
      <c r="B9" s="27">
        <v>83466</v>
      </c>
      <c r="C9" s="28">
        <v>19395.62</v>
      </c>
      <c r="D9" s="29">
        <f t="shared" si="0"/>
        <v>23.237749502791555</v>
      </c>
    </row>
    <row r="10" spans="1:4" ht="12.75">
      <c r="A10" s="24" t="s">
        <v>2</v>
      </c>
      <c r="B10" s="22">
        <v>9100</v>
      </c>
      <c r="C10" s="31">
        <v>2644.448</v>
      </c>
      <c r="D10" s="23">
        <f t="shared" si="0"/>
        <v>29.059868131868132</v>
      </c>
    </row>
    <row r="11" spans="1:4" ht="12.75">
      <c r="A11" s="24" t="s">
        <v>3</v>
      </c>
      <c r="B11" s="22">
        <f>B12</f>
        <v>460</v>
      </c>
      <c r="C11" s="22">
        <f>C12</f>
        <v>71.086</v>
      </c>
      <c r="D11" s="23">
        <f t="shared" si="0"/>
        <v>15.453478260869566</v>
      </c>
    </row>
    <row r="12" spans="1:4" ht="12.75">
      <c r="A12" s="26" t="s">
        <v>8</v>
      </c>
      <c r="B12" s="27">
        <v>460</v>
      </c>
      <c r="C12" s="30">
        <v>71.086</v>
      </c>
      <c r="D12" s="29">
        <f t="shared" si="0"/>
        <v>15.453478260869566</v>
      </c>
    </row>
    <row r="13" spans="1:4" ht="12.75">
      <c r="A13" s="24" t="s">
        <v>19</v>
      </c>
      <c r="B13" s="22">
        <v>3650</v>
      </c>
      <c r="C13" s="32">
        <v>895.233</v>
      </c>
      <c r="D13" s="23">
        <f t="shared" si="0"/>
        <v>24.526931506849316</v>
      </c>
    </row>
    <row r="14" spans="1:4" ht="36">
      <c r="A14" s="24" t="s">
        <v>39</v>
      </c>
      <c r="B14" s="22">
        <v>25226</v>
      </c>
      <c r="C14" s="32">
        <v>5920.37</v>
      </c>
      <c r="D14" s="23">
        <f t="shared" si="0"/>
        <v>23.469317370966465</v>
      </c>
    </row>
    <row r="15" spans="1:4" ht="24">
      <c r="A15" s="24" t="s">
        <v>9</v>
      </c>
      <c r="B15" s="22">
        <f>B16</f>
        <v>210</v>
      </c>
      <c r="C15" s="22">
        <f>C16</f>
        <v>67.679</v>
      </c>
      <c r="D15" s="23">
        <f t="shared" si="0"/>
        <v>32.228095238095236</v>
      </c>
    </row>
    <row r="16" spans="1:4" ht="12.75">
      <c r="A16" s="26" t="s">
        <v>10</v>
      </c>
      <c r="B16" s="27">
        <v>210</v>
      </c>
      <c r="C16" s="30">
        <v>67.679</v>
      </c>
      <c r="D16" s="29">
        <f t="shared" si="0"/>
        <v>32.228095238095236</v>
      </c>
    </row>
    <row r="17" spans="1:4" ht="24">
      <c r="A17" s="24" t="s">
        <v>11</v>
      </c>
      <c r="B17" s="22">
        <v>2960</v>
      </c>
      <c r="C17" s="32">
        <v>733.27</v>
      </c>
      <c r="D17" s="23">
        <f t="shared" si="0"/>
        <v>24.772635135135136</v>
      </c>
    </row>
    <row r="18" spans="1:4" ht="24">
      <c r="A18" s="24" t="s">
        <v>20</v>
      </c>
      <c r="B18" s="22">
        <v>1700</v>
      </c>
      <c r="C18" s="31">
        <v>1747.735</v>
      </c>
      <c r="D18" s="23" t="s">
        <v>68</v>
      </c>
    </row>
    <row r="19" spans="1:4" ht="12.75">
      <c r="A19" s="24" t="s">
        <v>21</v>
      </c>
      <c r="B19" s="22">
        <v>900</v>
      </c>
      <c r="C19" s="31">
        <v>1051.379</v>
      </c>
      <c r="D19" s="23">
        <f>C19/B19*100</f>
        <v>116.81988888888888</v>
      </c>
    </row>
    <row r="20" spans="1:4" ht="12.75">
      <c r="A20" s="24" t="s">
        <v>4</v>
      </c>
      <c r="B20" s="22"/>
      <c r="C20" s="31">
        <v>-2.69</v>
      </c>
      <c r="D20" s="23" t="s">
        <v>68</v>
      </c>
    </row>
    <row r="21" spans="1:4" ht="12.75">
      <c r="A21" s="24" t="s">
        <v>16</v>
      </c>
      <c r="B21" s="22">
        <f>B22+B27+B28</f>
        <v>1035801.8749999999</v>
      </c>
      <c r="C21" s="22">
        <f>C22+C27+C28</f>
        <v>219546.27800000002</v>
      </c>
      <c r="D21" s="23">
        <f aca="true" t="shared" si="1" ref="D21:D27">C21/B21*100</f>
        <v>21.195779163848304</v>
      </c>
    </row>
    <row r="22" spans="1:4" ht="36">
      <c r="A22" s="26" t="s">
        <v>22</v>
      </c>
      <c r="B22" s="27">
        <f>B23+B24+B25+B26</f>
        <v>1018492.3999999999</v>
      </c>
      <c r="C22" s="27">
        <f>C23+C24+C25+C26</f>
        <v>223800.04</v>
      </c>
      <c r="D22" s="29">
        <f t="shared" si="1"/>
        <v>21.973658320867198</v>
      </c>
    </row>
    <row r="23" spans="1:4" ht="24">
      <c r="A23" s="26" t="s">
        <v>23</v>
      </c>
      <c r="B23" s="27">
        <v>353107</v>
      </c>
      <c r="C23" s="30">
        <v>88452.492</v>
      </c>
      <c r="D23" s="29">
        <f t="shared" si="1"/>
        <v>25.0497701829757</v>
      </c>
    </row>
    <row r="24" spans="1:4" ht="24">
      <c r="A24" s="26" t="s">
        <v>24</v>
      </c>
      <c r="B24" s="27">
        <v>83346</v>
      </c>
      <c r="C24" s="30">
        <v>784.6</v>
      </c>
      <c r="D24" s="29">
        <f t="shared" si="1"/>
        <v>0.9413769107095722</v>
      </c>
    </row>
    <row r="25" spans="1:4" ht="24">
      <c r="A25" s="26" t="s">
        <v>25</v>
      </c>
      <c r="B25" s="27">
        <v>582027.7</v>
      </c>
      <c r="C25" s="30">
        <v>134562.948</v>
      </c>
      <c r="D25" s="29">
        <f t="shared" si="1"/>
        <v>23.11968107359839</v>
      </c>
    </row>
    <row r="26" spans="1:4" ht="12.75">
      <c r="A26" s="26" t="s">
        <v>26</v>
      </c>
      <c r="B26" s="27">
        <v>11.7</v>
      </c>
      <c r="C26" s="30">
        <v>0</v>
      </c>
      <c r="D26" s="29">
        <f t="shared" si="1"/>
        <v>0</v>
      </c>
    </row>
    <row r="27" spans="1:4" ht="12.75">
      <c r="A27" s="26" t="s">
        <v>70</v>
      </c>
      <c r="B27" s="27">
        <v>17309.475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-4253.762</v>
      </c>
      <c r="D28" s="29"/>
    </row>
    <row r="29" spans="1:4" ht="12.75">
      <c r="A29" s="24" t="s">
        <v>27</v>
      </c>
      <c r="B29" s="22">
        <f>B7+B21</f>
        <v>1163473.875</v>
      </c>
      <c r="C29" s="22">
        <f>C7+C21</f>
        <v>252070.40800000002</v>
      </c>
      <c r="D29" s="23">
        <f>C29/B29*100</f>
        <v>21.66532600484906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61245.73</v>
      </c>
      <c r="C31" s="32">
        <f>SUM(C32:C38)</f>
        <v>15946.663</v>
      </c>
      <c r="D31" s="42">
        <f aca="true" t="shared" si="2" ref="D31:D36">C31/B31*100</f>
        <v>26.03718332690295</v>
      </c>
    </row>
    <row r="32" spans="1:4" ht="24">
      <c r="A32" s="26" t="s">
        <v>44</v>
      </c>
      <c r="B32" s="28">
        <v>960.4</v>
      </c>
      <c r="C32" s="30">
        <v>249.5</v>
      </c>
      <c r="D32" s="29">
        <f t="shared" si="2"/>
        <v>25.978758850478968</v>
      </c>
    </row>
    <row r="33" spans="1:4" ht="36">
      <c r="A33" s="26" t="s">
        <v>45</v>
      </c>
      <c r="B33" s="28">
        <v>1311.9</v>
      </c>
      <c r="C33" s="30">
        <v>301.184</v>
      </c>
      <c r="D33" s="29">
        <f t="shared" si="2"/>
        <v>22.95784739690525</v>
      </c>
    </row>
    <row r="34" spans="1:4" ht="36">
      <c r="A34" s="26" t="s">
        <v>46</v>
      </c>
      <c r="B34" s="28">
        <v>23258.447</v>
      </c>
      <c r="C34" s="30">
        <v>5927.862</v>
      </c>
      <c r="D34" s="29">
        <f t="shared" si="2"/>
        <v>25.48692094532365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116.415</v>
      </c>
      <c r="D36" s="29">
        <f t="shared" si="2"/>
        <v>23.919252106020135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34722.383</v>
      </c>
      <c r="C38" s="30">
        <v>9351.702</v>
      </c>
      <c r="D38" s="29">
        <f aca="true" t="shared" si="3" ref="D38:D62">C38/B38*100</f>
        <v>26.93277705046914</v>
      </c>
    </row>
    <row r="39" spans="1:4" ht="12.75">
      <c r="A39" s="24" t="s">
        <v>34</v>
      </c>
      <c r="B39" s="22">
        <f>B40</f>
        <v>1421.7</v>
      </c>
      <c r="C39" s="22">
        <f>C40</f>
        <v>355.425</v>
      </c>
      <c r="D39" s="23">
        <f t="shared" si="3"/>
        <v>25</v>
      </c>
    </row>
    <row r="40" spans="1:4" ht="12.75">
      <c r="A40" s="26" t="s">
        <v>50</v>
      </c>
      <c r="B40" s="27">
        <v>1421.7</v>
      </c>
      <c r="C40" s="30">
        <v>355.425</v>
      </c>
      <c r="D40" s="23">
        <f t="shared" si="3"/>
        <v>25</v>
      </c>
    </row>
    <row r="41" spans="1:4" ht="24">
      <c r="A41" s="24" t="s">
        <v>13</v>
      </c>
      <c r="B41" s="32">
        <f>B42</f>
        <v>2508.172</v>
      </c>
      <c r="C41" s="32">
        <f>C42</f>
        <v>682.497</v>
      </c>
      <c r="D41" s="23">
        <f t="shared" si="3"/>
        <v>27.210932902528214</v>
      </c>
    </row>
    <row r="42" spans="1:4" ht="24">
      <c r="A42" s="26" t="s">
        <v>51</v>
      </c>
      <c r="B42" s="28">
        <v>2508.172</v>
      </c>
      <c r="C42" s="30">
        <v>682.497</v>
      </c>
      <c r="D42" s="29">
        <f t="shared" si="3"/>
        <v>27.210932902528214</v>
      </c>
    </row>
    <row r="43" spans="1:4" ht="12.75">
      <c r="A43" s="24" t="s">
        <v>14</v>
      </c>
      <c r="B43" s="32">
        <f>SUM(B44:B49)</f>
        <v>36265.278000000006</v>
      </c>
      <c r="C43" s="32">
        <f>SUM(C44:C49)</f>
        <v>1387.298</v>
      </c>
      <c r="D43" s="23">
        <f t="shared" si="3"/>
        <v>3.8254166974812653</v>
      </c>
    </row>
    <row r="44" spans="1:4" ht="12.75">
      <c r="A44" s="26" t="s">
        <v>102</v>
      </c>
      <c r="B44" s="28">
        <v>138.094</v>
      </c>
      <c r="C44" s="28">
        <v>47.228</v>
      </c>
      <c r="D44" s="29">
        <f>C44/B44*100</f>
        <v>34.199892826625344</v>
      </c>
    </row>
    <row r="45" spans="1:4" ht="12.75">
      <c r="A45" s="26" t="s">
        <v>72</v>
      </c>
      <c r="B45" s="28">
        <v>5383</v>
      </c>
      <c r="C45" s="30">
        <v>512.578</v>
      </c>
      <c r="D45" s="29">
        <f>C45/B45*100</f>
        <v>9.522162362994614</v>
      </c>
    </row>
    <row r="46" spans="1:4" ht="12.75">
      <c r="A46" s="26" t="s">
        <v>52</v>
      </c>
      <c r="B46" s="28">
        <v>2476.982</v>
      </c>
      <c r="C46" s="30">
        <v>572.763</v>
      </c>
      <c r="D46" s="29">
        <f t="shared" si="3"/>
        <v>23.123421970769268</v>
      </c>
    </row>
    <row r="47" spans="1:4" ht="12.75">
      <c r="A47" s="26" t="s">
        <v>53</v>
      </c>
      <c r="B47" s="28">
        <v>1500</v>
      </c>
      <c r="C47" s="30">
        <v>239.729</v>
      </c>
      <c r="D47" s="29">
        <f t="shared" si="3"/>
        <v>15.981933333333334</v>
      </c>
    </row>
    <row r="48" spans="1:4" ht="12.75">
      <c r="A48" s="26" t="s">
        <v>98</v>
      </c>
      <c r="B48" s="28">
        <v>23367.202</v>
      </c>
      <c r="C48" s="30">
        <v>15</v>
      </c>
      <c r="D48" s="29">
        <f t="shared" si="3"/>
        <v>0.0641925378999163</v>
      </c>
    </row>
    <row r="49" spans="1:4" ht="12.75">
      <c r="A49" s="26" t="s">
        <v>54</v>
      </c>
      <c r="B49" s="28">
        <v>3400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60770.419</v>
      </c>
      <c r="C50" s="32">
        <f>SUM(C51:C53)</f>
        <v>1363.837</v>
      </c>
      <c r="D50" s="23">
        <f t="shared" si="3"/>
        <v>2.244244852088316</v>
      </c>
    </row>
    <row r="51" spans="1:4" ht="12.75">
      <c r="A51" s="26" t="s">
        <v>55</v>
      </c>
      <c r="B51" s="28">
        <v>250</v>
      </c>
      <c r="C51" s="30">
        <v>0</v>
      </c>
      <c r="D51" s="29">
        <f t="shared" si="3"/>
        <v>0</v>
      </c>
    </row>
    <row r="52" spans="1:4" ht="12.75">
      <c r="A52" s="26" t="s">
        <v>56</v>
      </c>
      <c r="B52" s="28">
        <v>59373.421</v>
      </c>
      <c r="C52" s="30">
        <v>1363.837</v>
      </c>
      <c r="D52" s="29">
        <f t="shared" si="3"/>
        <v>2.2970497185937795</v>
      </c>
    </row>
    <row r="53" spans="1:4" ht="12.75">
      <c r="A53" s="26" t="s">
        <v>90</v>
      </c>
      <c r="B53" s="28">
        <v>1146.998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475606.581</v>
      </c>
      <c r="C54" s="32">
        <f>SUM(C55:C59)</f>
        <v>122163.795</v>
      </c>
      <c r="D54" s="23">
        <f t="shared" si="3"/>
        <v>25.685892475066485</v>
      </c>
    </row>
    <row r="55" spans="1:4" ht="12.75">
      <c r="A55" s="26" t="s">
        <v>57</v>
      </c>
      <c r="B55" s="28">
        <v>153561.385</v>
      </c>
      <c r="C55" s="30">
        <v>37651.817</v>
      </c>
      <c r="D55" s="29">
        <f t="shared" si="3"/>
        <v>24.519065779460117</v>
      </c>
    </row>
    <row r="56" spans="1:4" ht="12.75">
      <c r="A56" s="26" t="s">
        <v>58</v>
      </c>
      <c r="B56" s="28">
        <v>248680.598</v>
      </c>
      <c r="C56" s="30">
        <v>68083.609</v>
      </c>
      <c r="D56" s="29">
        <f t="shared" si="3"/>
        <v>27.377933601398208</v>
      </c>
    </row>
    <row r="57" spans="1:4" ht="12.75">
      <c r="A57" s="26" t="s">
        <v>84</v>
      </c>
      <c r="B57" s="28">
        <v>51046.998</v>
      </c>
      <c r="C57" s="30">
        <v>12166.059</v>
      </c>
      <c r="D57" s="29">
        <f t="shared" si="3"/>
        <v>23.83305478610123</v>
      </c>
    </row>
    <row r="58" spans="1:4" ht="12.75">
      <c r="A58" s="26" t="s">
        <v>59</v>
      </c>
      <c r="B58" s="28">
        <v>646.1</v>
      </c>
      <c r="C58" s="30">
        <v>0</v>
      </c>
      <c r="D58" s="29">
        <f t="shared" si="3"/>
        <v>0</v>
      </c>
    </row>
    <row r="59" spans="1:4" ht="12.75">
      <c r="A59" s="26" t="s">
        <v>60</v>
      </c>
      <c r="B59" s="28">
        <v>21671.5</v>
      </c>
      <c r="C59" s="30">
        <v>4262.31</v>
      </c>
      <c r="D59" s="29">
        <f t="shared" si="3"/>
        <v>19.667812564889374</v>
      </c>
    </row>
    <row r="60" spans="1:4" ht="12.75">
      <c r="A60" s="24" t="s">
        <v>35</v>
      </c>
      <c r="B60" s="32">
        <f>SUM(B61:B62)</f>
        <v>112415.682</v>
      </c>
      <c r="C60" s="32">
        <f>SUM(C61:C62)</f>
        <v>26201.415</v>
      </c>
      <c r="D60" s="23">
        <f t="shared" si="3"/>
        <v>23.307615569151643</v>
      </c>
    </row>
    <row r="61" spans="1:4" ht="12.75">
      <c r="A61" s="26" t="s">
        <v>61</v>
      </c>
      <c r="B61" s="28">
        <v>83548.93</v>
      </c>
      <c r="C61" s="30">
        <v>19100.647</v>
      </c>
      <c r="D61" s="29">
        <f t="shared" si="3"/>
        <v>22.861629706089595</v>
      </c>
    </row>
    <row r="62" spans="1:4" ht="12.75">
      <c r="A62" s="26" t="s">
        <v>62</v>
      </c>
      <c r="B62" s="28">
        <v>28866.752</v>
      </c>
      <c r="C62" s="30">
        <v>7100.768</v>
      </c>
      <c r="D62" s="29">
        <f t="shared" si="3"/>
        <v>24.598430748287857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325222.676</v>
      </c>
      <c r="C65" s="32">
        <f>C66+C67+C68+C69+C70</f>
        <v>67682.003</v>
      </c>
      <c r="D65" s="23">
        <f aca="true" t="shared" si="4" ref="D65:D79">C65/B65*100</f>
        <v>20.810972910142343</v>
      </c>
    </row>
    <row r="66" spans="1:4" ht="12.75">
      <c r="A66" s="26" t="s">
        <v>63</v>
      </c>
      <c r="B66" s="28">
        <v>2000.5</v>
      </c>
      <c r="C66" s="30">
        <v>608.512</v>
      </c>
      <c r="D66" s="29">
        <f t="shared" si="4"/>
        <v>30.417995501124718</v>
      </c>
    </row>
    <row r="67" spans="1:4" ht="12.75">
      <c r="A67" s="26" t="s">
        <v>64</v>
      </c>
      <c r="B67" s="28">
        <v>74503</v>
      </c>
      <c r="C67" s="30">
        <v>17645.21</v>
      </c>
      <c r="D67" s="29">
        <f t="shared" si="4"/>
        <v>23.683891923815146</v>
      </c>
    </row>
    <row r="68" spans="1:4" ht="12.75">
      <c r="A68" s="26" t="s">
        <v>65</v>
      </c>
      <c r="B68" s="28">
        <v>110730.6</v>
      </c>
      <c r="C68" s="30">
        <v>27380.51</v>
      </c>
      <c r="D68" s="29">
        <f t="shared" si="4"/>
        <v>24.72713956214452</v>
      </c>
    </row>
    <row r="69" spans="1:4" ht="12.75">
      <c r="A69" s="26" t="s">
        <v>66</v>
      </c>
      <c r="B69" s="28">
        <v>125245.2</v>
      </c>
      <c r="C69" s="30">
        <v>19633.017</v>
      </c>
      <c r="D69" s="29">
        <f t="shared" si="4"/>
        <v>15.675664217071791</v>
      </c>
    </row>
    <row r="70" spans="1:4" ht="12.75">
      <c r="A70" s="26" t="s">
        <v>67</v>
      </c>
      <c r="B70" s="28">
        <v>12743.376</v>
      </c>
      <c r="C70" s="30">
        <v>2414.754</v>
      </c>
      <c r="D70" s="29">
        <f>C70/B70*100</f>
        <v>18.94909166927194</v>
      </c>
    </row>
    <row r="71" spans="1:4" ht="12.75">
      <c r="A71" s="24" t="s">
        <v>36</v>
      </c>
      <c r="B71" s="22">
        <f>B72+B73</f>
        <v>5585.4</v>
      </c>
      <c r="C71" s="22">
        <f>C72+C73</f>
        <v>702.545</v>
      </c>
      <c r="D71" s="23">
        <f t="shared" si="4"/>
        <v>12.5782396963512</v>
      </c>
    </row>
    <row r="72" spans="1:4" ht="12.75">
      <c r="A72" s="26" t="s">
        <v>96</v>
      </c>
      <c r="B72" s="27">
        <v>100</v>
      </c>
      <c r="C72" s="27">
        <v>87.53</v>
      </c>
      <c r="D72" s="29">
        <f t="shared" si="4"/>
        <v>87.53</v>
      </c>
    </row>
    <row r="73" spans="1:4" ht="12.75">
      <c r="A73" s="26" t="s">
        <v>95</v>
      </c>
      <c r="B73" s="27">
        <v>5485.4</v>
      </c>
      <c r="C73" s="27">
        <v>615.015</v>
      </c>
      <c r="D73" s="29">
        <f t="shared" si="4"/>
        <v>11.211853283261021</v>
      </c>
    </row>
    <row r="74" spans="1:4" ht="12.75">
      <c r="A74" s="24" t="s">
        <v>37</v>
      </c>
      <c r="B74" s="22">
        <v>2539.1</v>
      </c>
      <c r="C74" s="22">
        <v>687.744</v>
      </c>
      <c r="D74" s="23">
        <f t="shared" si="4"/>
        <v>27.086132881729746</v>
      </c>
    </row>
    <row r="75" spans="1:4" ht="24">
      <c r="A75" s="24" t="s">
        <v>38</v>
      </c>
      <c r="B75" s="22">
        <v>0.1</v>
      </c>
      <c r="C75" s="22">
        <v>0</v>
      </c>
      <c r="D75" s="23">
        <f t="shared" si="4"/>
        <v>0</v>
      </c>
    </row>
    <row r="76" spans="1:4" ht="24">
      <c r="A76" s="24" t="s">
        <v>41</v>
      </c>
      <c r="B76" s="22">
        <f>B77+B78</f>
        <v>82393.032</v>
      </c>
      <c r="C76" s="22">
        <f>C77+C78</f>
        <v>10800.671</v>
      </c>
      <c r="D76" s="23">
        <f t="shared" si="4"/>
        <v>13.108718950893808</v>
      </c>
    </row>
    <row r="77" spans="1:4" ht="24">
      <c r="A77" s="26" t="s">
        <v>31</v>
      </c>
      <c r="B77" s="27">
        <v>76053.032</v>
      </c>
      <c r="C77" s="30">
        <v>9790.263</v>
      </c>
      <c r="D77" s="29">
        <f t="shared" si="4"/>
        <v>12.872942396300518</v>
      </c>
    </row>
    <row r="78" spans="1:4" ht="12.75">
      <c r="A78" s="26" t="s">
        <v>40</v>
      </c>
      <c r="B78" s="27">
        <v>6340</v>
      </c>
      <c r="C78" s="27">
        <v>1010.408</v>
      </c>
      <c r="D78" s="29">
        <f t="shared" si="4"/>
        <v>15.937034700315458</v>
      </c>
    </row>
    <row r="79" spans="1:4" ht="12.75">
      <c r="A79" s="24" t="s">
        <v>28</v>
      </c>
      <c r="B79" s="22">
        <f>B31+B39+B41+B43+B50+B54+B60+B65+B71+B74+B75+B76</f>
        <v>1165973.87</v>
      </c>
      <c r="C79" s="22">
        <f>C31+C39+C41+C43+C50+C54+C60+C63+C65+C71+C74+C75+C76</f>
        <v>247973.893</v>
      </c>
      <c r="D79" s="23">
        <f t="shared" si="4"/>
        <v>21.267534323046192</v>
      </c>
    </row>
    <row r="80" spans="1:4" ht="24">
      <c r="A80" s="24" t="s">
        <v>29</v>
      </c>
      <c r="B80" s="49">
        <f>B29-B79</f>
        <v>-2499.9950000001118</v>
      </c>
      <c r="C80" s="32">
        <f>C29-C79</f>
        <v>4096.515000000014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2500.0000000000464</v>
      </c>
      <c r="C84" s="6">
        <f>C85+C90</f>
        <v>-4096.500999999989</v>
      </c>
      <c r="D84" s="8"/>
    </row>
    <row r="85" spans="1:4" ht="24">
      <c r="A85" s="39" t="s">
        <v>94</v>
      </c>
      <c r="B85" s="47">
        <f>B86</f>
        <v>-205.3</v>
      </c>
      <c r="C85" s="47">
        <f>C86</f>
        <v>0</v>
      </c>
      <c r="D85" s="8"/>
    </row>
    <row r="86" spans="1:4" ht="24">
      <c r="A86" s="2" t="s">
        <v>73</v>
      </c>
      <c r="B86" s="3">
        <v>-205.3</v>
      </c>
      <c r="C86" s="3">
        <v>0</v>
      </c>
      <c r="D86" s="16"/>
    </row>
    <row r="87" spans="1:4" ht="36">
      <c r="A87" s="2" t="s">
        <v>74</v>
      </c>
      <c r="B87" s="3">
        <v>-205.3</v>
      </c>
      <c r="C87" s="3">
        <v>0</v>
      </c>
      <c r="D87" s="16"/>
    </row>
    <row r="88" spans="1:4" ht="36">
      <c r="A88" s="5" t="s">
        <v>75</v>
      </c>
      <c r="B88" s="3">
        <v>-205.3</v>
      </c>
      <c r="C88" s="3">
        <v>0</v>
      </c>
      <c r="D88" s="8"/>
    </row>
    <row r="89" spans="1:4" ht="48">
      <c r="A89" s="5" t="s">
        <v>76</v>
      </c>
      <c r="B89" s="3">
        <v>-205.3</v>
      </c>
      <c r="C89" s="3">
        <v>0</v>
      </c>
      <c r="D89" s="16"/>
    </row>
    <row r="90" spans="1:4" ht="12.75">
      <c r="A90" s="48" t="s">
        <v>81</v>
      </c>
      <c r="B90" s="47">
        <f>B91</f>
        <v>2705.3000000000466</v>
      </c>
      <c r="C90" s="47">
        <f>C91</f>
        <v>-4096.500999999989</v>
      </c>
      <c r="D90" s="16"/>
    </row>
    <row r="91" spans="1:4" ht="24">
      <c r="A91" s="5" t="s">
        <v>77</v>
      </c>
      <c r="B91" s="4">
        <f>B92+B96</f>
        <v>2705.3000000000466</v>
      </c>
      <c r="C91" s="4">
        <f>C92+C96</f>
        <v>-4096.500999999989</v>
      </c>
      <c r="D91" s="16"/>
    </row>
    <row r="92" spans="1:4" ht="12.75">
      <c r="A92" s="5" t="s">
        <v>86</v>
      </c>
      <c r="B92" s="4">
        <v>-1163473.875</v>
      </c>
      <c r="C92" s="7">
        <v>-260066.563</v>
      </c>
      <c r="D92" s="16"/>
    </row>
    <row r="93" spans="1:4" ht="12.75">
      <c r="A93" s="5" t="s">
        <v>87</v>
      </c>
      <c r="B93" s="4">
        <v>-1163473.875</v>
      </c>
      <c r="C93" s="7">
        <v>-260066.563</v>
      </c>
      <c r="D93" s="8"/>
    </row>
    <row r="94" spans="1:4" ht="24.75">
      <c r="A94" s="5" t="s">
        <v>88</v>
      </c>
      <c r="B94" s="4">
        <v>-1163473.875</v>
      </c>
      <c r="C94" s="7">
        <v>-260066.563</v>
      </c>
      <c r="D94" s="46"/>
    </row>
    <row r="95" spans="1:4" ht="24.75">
      <c r="A95" s="5" t="s">
        <v>89</v>
      </c>
      <c r="B95" s="4">
        <v>-1163473.875</v>
      </c>
      <c r="C95" s="7">
        <v>-260066.563</v>
      </c>
      <c r="D95" s="46"/>
    </row>
    <row r="96" spans="1:4" ht="15">
      <c r="A96" s="5" t="s">
        <v>78</v>
      </c>
      <c r="B96" s="4">
        <v>1166179.175</v>
      </c>
      <c r="C96" s="7">
        <v>255970.062</v>
      </c>
      <c r="D96" s="46"/>
    </row>
    <row r="97" spans="1:4" ht="15">
      <c r="A97" s="5" t="s">
        <v>79</v>
      </c>
      <c r="B97" s="4">
        <v>1166179.175</v>
      </c>
      <c r="C97" s="7">
        <v>255970.062</v>
      </c>
      <c r="D97" s="46"/>
    </row>
    <row r="98" spans="1:4" ht="24.75">
      <c r="A98" s="5" t="s">
        <v>82</v>
      </c>
      <c r="B98" s="4">
        <v>1166179.175</v>
      </c>
      <c r="C98" s="7">
        <v>255970.062</v>
      </c>
      <c r="D98" s="46"/>
    </row>
    <row r="99" spans="1:4" ht="24.75">
      <c r="A99" s="5" t="s">
        <v>80</v>
      </c>
      <c r="B99" s="4">
        <v>1166179.175</v>
      </c>
      <c r="C99" s="7">
        <v>255970.062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77">
      <selection activeCell="C14" sqref="C1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104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127892</v>
      </c>
      <c r="C7" s="22">
        <f>C8+C10+C11+C13+C14+C15+C17+C18+C19+C20</f>
        <v>44109.604</v>
      </c>
      <c r="D7" s="23">
        <f aca="true" t="shared" si="0" ref="D7:D17">C7/B7*100</f>
        <v>34.48972883370344</v>
      </c>
    </row>
    <row r="8" spans="1:4" ht="12.75">
      <c r="A8" s="24" t="s">
        <v>15</v>
      </c>
      <c r="B8" s="25">
        <f>B9</f>
        <v>83466</v>
      </c>
      <c r="C8" s="25">
        <f>C9</f>
        <v>25231.653</v>
      </c>
      <c r="D8" s="23">
        <f t="shared" si="0"/>
        <v>30.22985766659478</v>
      </c>
    </row>
    <row r="9" spans="1:4" ht="12.75">
      <c r="A9" s="26" t="s">
        <v>0</v>
      </c>
      <c r="B9" s="27">
        <v>83466</v>
      </c>
      <c r="C9" s="28">
        <v>25231.653</v>
      </c>
      <c r="D9" s="29">
        <f t="shared" si="0"/>
        <v>30.22985766659478</v>
      </c>
    </row>
    <row r="10" spans="1:4" ht="12.75">
      <c r="A10" s="24" t="s">
        <v>2</v>
      </c>
      <c r="B10" s="22">
        <v>9100</v>
      </c>
      <c r="C10" s="31">
        <v>4925.047</v>
      </c>
      <c r="D10" s="23">
        <f t="shared" si="0"/>
        <v>54.121395604395595</v>
      </c>
    </row>
    <row r="11" spans="1:4" ht="12.75">
      <c r="A11" s="24" t="s">
        <v>3</v>
      </c>
      <c r="B11" s="22">
        <f>B12</f>
        <v>460</v>
      </c>
      <c r="C11" s="22">
        <f>C12</f>
        <v>93.844</v>
      </c>
      <c r="D11" s="23">
        <f t="shared" si="0"/>
        <v>20.400869565217388</v>
      </c>
    </row>
    <row r="12" spans="1:4" ht="12.75">
      <c r="A12" s="26" t="s">
        <v>8</v>
      </c>
      <c r="B12" s="27">
        <v>460</v>
      </c>
      <c r="C12" s="30">
        <v>93.844</v>
      </c>
      <c r="D12" s="29">
        <f t="shared" si="0"/>
        <v>20.400869565217388</v>
      </c>
    </row>
    <row r="13" spans="1:4" ht="12.75">
      <c r="A13" s="24" t="s">
        <v>19</v>
      </c>
      <c r="B13" s="22">
        <v>3650</v>
      </c>
      <c r="C13" s="32">
        <v>1302.545</v>
      </c>
      <c r="D13" s="23">
        <f t="shared" si="0"/>
        <v>35.686164383561646</v>
      </c>
    </row>
    <row r="14" spans="1:4" ht="36">
      <c r="A14" s="24" t="s">
        <v>39</v>
      </c>
      <c r="B14" s="22">
        <v>25226</v>
      </c>
      <c r="C14" s="32">
        <v>8132.622</v>
      </c>
      <c r="D14" s="23">
        <f t="shared" si="0"/>
        <v>32.23904701498454</v>
      </c>
    </row>
    <row r="15" spans="1:4" ht="24">
      <c r="A15" s="24" t="s">
        <v>9</v>
      </c>
      <c r="B15" s="22">
        <f>B16</f>
        <v>210</v>
      </c>
      <c r="C15" s="22">
        <f>C16</f>
        <v>89.939</v>
      </c>
      <c r="D15" s="23">
        <f t="shared" si="0"/>
        <v>42.82809523809524</v>
      </c>
    </row>
    <row r="16" spans="1:4" ht="12.75">
      <c r="A16" s="26" t="s">
        <v>10</v>
      </c>
      <c r="B16" s="27">
        <v>210</v>
      </c>
      <c r="C16" s="30">
        <v>89.939</v>
      </c>
      <c r="D16" s="29">
        <f t="shared" si="0"/>
        <v>42.82809523809524</v>
      </c>
    </row>
    <row r="17" spans="1:4" ht="24">
      <c r="A17" s="24" t="s">
        <v>11</v>
      </c>
      <c r="B17" s="22">
        <v>2960</v>
      </c>
      <c r="C17" s="32">
        <v>1098.539</v>
      </c>
      <c r="D17" s="23">
        <f t="shared" si="0"/>
        <v>37.11280405405405</v>
      </c>
    </row>
    <row r="18" spans="1:4" ht="24">
      <c r="A18" s="24" t="s">
        <v>20</v>
      </c>
      <c r="B18" s="22">
        <v>1920</v>
      </c>
      <c r="C18" s="31">
        <v>2058.883</v>
      </c>
      <c r="D18" s="23" t="s">
        <v>68</v>
      </c>
    </row>
    <row r="19" spans="1:4" ht="12.75">
      <c r="A19" s="24" t="s">
        <v>21</v>
      </c>
      <c r="B19" s="22">
        <v>900</v>
      </c>
      <c r="C19" s="31">
        <v>1161.669</v>
      </c>
      <c r="D19" s="23">
        <f>C19/B19*100</f>
        <v>129.07433333333333</v>
      </c>
    </row>
    <row r="20" spans="1:4" ht="12.75">
      <c r="A20" s="24" t="s">
        <v>4</v>
      </c>
      <c r="B20" s="22"/>
      <c r="C20" s="31">
        <v>14.863</v>
      </c>
      <c r="D20" s="23" t="s">
        <v>68</v>
      </c>
    </row>
    <row r="21" spans="1:4" ht="12.75">
      <c r="A21" s="24" t="s">
        <v>16</v>
      </c>
      <c r="B21" s="22">
        <f>B22+B27+B28</f>
        <v>1039776.565</v>
      </c>
      <c r="C21" s="22">
        <f>C22+C27+C28</f>
        <v>311586.539</v>
      </c>
      <c r="D21" s="23">
        <f aca="true" t="shared" si="1" ref="D21:D27">C21/B21*100</f>
        <v>29.966682216962642</v>
      </c>
    </row>
    <row r="22" spans="1:4" ht="36">
      <c r="A22" s="26" t="s">
        <v>22</v>
      </c>
      <c r="B22" s="27">
        <f>B23+B24+B25+B26</f>
        <v>1019776.565</v>
      </c>
      <c r="C22" s="27">
        <f>C23+C24+C25+C26</f>
        <v>315987.257</v>
      </c>
      <c r="D22" s="29">
        <f t="shared" si="1"/>
        <v>30.985930432711996</v>
      </c>
    </row>
    <row r="23" spans="1:4" ht="24">
      <c r="A23" s="26" t="s">
        <v>23</v>
      </c>
      <c r="B23" s="27">
        <v>353107</v>
      </c>
      <c r="C23" s="30">
        <v>129767.492</v>
      </c>
      <c r="D23" s="29">
        <f t="shared" si="1"/>
        <v>36.75018960258505</v>
      </c>
    </row>
    <row r="24" spans="1:4" ht="24">
      <c r="A24" s="26" t="s">
        <v>24</v>
      </c>
      <c r="B24" s="27">
        <v>84630.165</v>
      </c>
      <c r="C24" s="30">
        <v>1159.4</v>
      </c>
      <c r="D24" s="29">
        <f t="shared" si="1"/>
        <v>1.369960699001355</v>
      </c>
    </row>
    <row r="25" spans="1:4" ht="24">
      <c r="A25" s="26" t="s">
        <v>25</v>
      </c>
      <c r="B25" s="27">
        <v>582027.7</v>
      </c>
      <c r="C25" s="30">
        <v>185060.365</v>
      </c>
      <c r="D25" s="29">
        <f t="shared" si="1"/>
        <v>31.795800268612645</v>
      </c>
    </row>
    <row r="26" spans="1:4" ht="12.75">
      <c r="A26" s="26" t="s">
        <v>26</v>
      </c>
      <c r="B26" s="27">
        <v>11.7</v>
      </c>
      <c r="C26" s="30">
        <v>0</v>
      </c>
      <c r="D26" s="29">
        <f t="shared" si="1"/>
        <v>0</v>
      </c>
    </row>
    <row r="27" spans="1:4" ht="12.75">
      <c r="A27" s="26" t="s">
        <v>70</v>
      </c>
      <c r="B27" s="27">
        <v>20000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-4400.718</v>
      </c>
      <c r="D28" s="29"/>
    </row>
    <row r="29" spans="1:4" ht="12.75">
      <c r="A29" s="24" t="s">
        <v>27</v>
      </c>
      <c r="B29" s="22">
        <f>B7+B21</f>
        <v>1167668.565</v>
      </c>
      <c r="C29" s="22">
        <f>C7+C21</f>
        <v>355696.143</v>
      </c>
      <c r="D29" s="23">
        <f>C29/B29*100</f>
        <v>30.462080907350625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62736.194</v>
      </c>
      <c r="C31" s="32">
        <f>SUM(C32:C38)</f>
        <v>22450.785000000003</v>
      </c>
      <c r="D31" s="42">
        <f aca="true" t="shared" si="2" ref="D31:D36">C31/B31*100</f>
        <v>35.786016920312385</v>
      </c>
    </row>
    <row r="32" spans="1:4" ht="24">
      <c r="A32" s="26" t="s">
        <v>44</v>
      </c>
      <c r="B32" s="28">
        <v>960.4</v>
      </c>
      <c r="C32" s="30">
        <v>393.74</v>
      </c>
      <c r="D32" s="29">
        <f t="shared" si="2"/>
        <v>40.99750104123282</v>
      </c>
    </row>
    <row r="33" spans="1:4" ht="36">
      <c r="A33" s="26" t="s">
        <v>45</v>
      </c>
      <c r="B33" s="28">
        <v>1311.9</v>
      </c>
      <c r="C33" s="30">
        <v>429.236</v>
      </c>
      <c r="D33" s="29">
        <f t="shared" si="2"/>
        <v>32.71865233630612</v>
      </c>
    </row>
    <row r="34" spans="1:4" ht="36">
      <c r="A34" s="26" t="s">
        <v>46</v>
      </c>
      <c r="B34" s="28">
        <v>23691.085</v>
      </c>
      <c r="C34" s="30">
        <v>8025.359</v>
      </c>
      <c r="D34" s="29">
        <f t="shared" si="2"/>
        <v>33.8750166993196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229.065</v>
      </c>
      <c r="D36" s="29">
        <f t="shared" si="2"/>
        <v>47.06492705979042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35780.209</v>
      </c>
      <c r="C38" s="30">
        <v>13373.385</v>
      </c>
      <c r="D38" s="29">
        <f aca="true" t="shared" si="3" ref="D38:D62">C38/B38*100</f>
        <v>37.376486537571644</v>
      </c>
    </row>
    <row r="39" spans="1:4" ht="12.75">
      <c r="A39" s="24" t="s">
        <v>34</v>
      </c>
      <c r="B39" s="22">
        <f>B40</f>
        <v>1421.7</v>
      </c>
      <c r="C39" s="22">
        <f>C40</f>
        <v>578.025</v>
      </c>
      <c r="D39" s="23">
        <f t="shared" si="3"/>
        <v>40.657311669128504</v>
      </c>
    </row>
    <row r="40" spans="1:4" ht="12.75">
      <c r="A40" s="26" t="s">
        <v>50</v>
      </c>
      <c r="B40" s="27">
        <v>1421.7</v>
      </c>
      <c r="C40" s="30">
        <v>578.025</v>
      </c>
      <c r="D40" s="23">
        <f t="shared" si="3"/>
        <v>40.657311669128504</v>
      </c>
    </row>
    <row r="41" spans="1:4" ht="24">
      <c r="A41" s="24" t="s">
        <v>13</v>
      </c>
      <c r="B41" s="32">
        <f>B42</f>
        <v>2657.072</v>
      </c>
      <c r="C41" s="32">
        <f>C42</f>
        <v>947.438</v>
      </c>
      <c r="D41" s="23">
        <f t="shared" si="3"/>
        <v>35.65721967639567</v>
      </c>
    </row>
    <row r="42" spans="1:4" ht="24">
      <c r="A42" s="26" t="s">
        <v>51</v>
      </c>
      <c r="B42" s="28">
        <v>2657.072</v>
      </c>
      <c r="C42" s="30">
        <v>947.438</v>
      </c>
      <c r="D42" s="29">
        <f t="shared" si="3"/>
        <v>35.65721967639567</v>
      </c>
    </row>
    <row r="43" spans="1:4" ht="12.75">
      <c r="A43" s="24" t="s">
        <v>14</v>
      </c>
      <c r="B43" s="32">
        <f>SUM(B44:B49)</f>
        <v>36431.56</v>
      </c>
      <c r="C43" s="32">
        <f>SUM(C44:C49)</f>
        <v>1818.723</v>
      </c>
      <c r="D43" s="23">
        <f t="shared" si="3"/>
        <v>4.9921633880075404</v>
      </c>
    </row>
    <row r="44" spans="1:4" ht="12.75">
      <c r="A44" s="26" t="s">
        <v>102</v>
      </c>
      <c r="B44" s="28">
        <v>138.095</v>
      </c>
      <c r="C44" s="28">
        <v>67.11</v>
      </c>
      <c r="D44" s="29">
        <f>C44/B44*100</f>
        <v>48.596980339621275</v>
      </c>
    </row>
    <row r="45" spans="1:4" ht="12.75">
      <c r="A45" s="26" t="s">
        <v>72</v>
      </c>
      <c r="B45" s="28">
        <v>5383</v>
      </c>
      <c r="C45" s="30">
        <v>512.579</v>
      </c>
      <c r="D45" s="29">
        <f>C45/B45*100</f>
        <v>9.522180939996282</v>
      </c>
    </row>
    <row r="46" spans="1:4" ht="12.75">
      <c r="A46" s="26" t="s">
        <v>52</v>
      </c>
      <c r="B46" s="28">
        <v>2476.983</v>
      </c>
      <c r="C46" s="30">
        <v>848.907</v>
      </c>
      <c r="D46" s="29">
        <f t="shared" si="3"/>
        <v>34.27181373469257</v>
      </c>
    </row>
    <row r="47" spans="1:4" ht="12.75">
      <c r="A47" s="26" t="s">
        <v>53</v>
      </c>
      <c r="B47" s="28">
        <v>1500</v>
      </c>
      <c r="C47" s="30">
        <v>375.127</v>
      </c>
      <c r="D47" s="29">
        <f t="shared" si="3"/>
        <v>25.008466666666667</v>
      </c>
    </row>
    <row r="48" spans="1:4" ht="12.75">
      <c r="A48" s="26" t="s">
        <v>98</v>
      </c>
      <c r="B48" s="28">
        <v>23533.482</v>
      </c>
      <c r="C48" s="30">
        <v>15</v>
      </c>
      <c r="D48" s="29">
        <f t="shared" si="3"/>
        <v>0.06373897411356297</v>
      </c>
    </row>
    <row r="49" spans="1:4" ht="12.75">
      <c r="A49" s="26" t="s">
        <v>54</v>
      </c>
      <c r="B49" s="28">
        <v>3400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61570.219000000005</v>
      </c>
      <c r="C50" s="32">
        <f>SUM(C51:C53)</f>
        <v>2084.6369999999997</v>
      </c>
      <c r="D50" s="23">
        <f t="shared" si="3"/>
        <v>3.385787859549435</v>
      </c>
    </row>
    <row r="51" spans="1:4" ht="12.75">
      <c r="A51" s="26" t="s">
        <v>55</v>
      </c>
      <c r="B51" s="28">
        <v>292.9</v>
      </c>
      <c r="C51" s="30">
        <v>30.374</v>
      </c>
      <c r="D51" s="29">
        <f t="shared" si="3"/>
        <v>10.370092181631957</v>
      </c>
    </row>
    <row r="52" spans="1:4" ht="12.75">
      <c r="A52" s="26" t="s">
        <v>56</v>
      </c>
      <c r="B52" s="28">
        <v>60130.321</v>
      </c>
      <c r="C52" s="30">
        <v>2054.263</v>
      </c>
      <c r="D52" s="29">
        <f t="shared" si="3"/>
        <v>3.4163512947153563</v>
      </c>
    </row>
    <row r="53" spans="1:4" ht="12.75">
      <c r="A53" s="26" t="s">
        <v>90</v>
      </c>
      <c r="B53" s="28">
        <v>1146.998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475928.95399999997</v>
      </c>
      <c r="C54" s="32">
        <f>SUM(C55:C59)</f>
        <v>169296.33800000002</v>
      </c>
      <c r="D54" s="23">
        <f t="shared" si="3"/>
        <v>35.57176687342288</v>
      </c>
    </row>
    <row r="55" spans="1:4" ht="12.75">
      <c r="A55" s="26" t="s">
        <v>57</v>
      </c>
      <c r="B55" s="28">
        <v>153561.385</v>
      </c>
      <c r="C55" s="30">
        <v>52839.905</v>
      </c>
      <c r="D55" s="29">
        <f t="shared" si="3"/>
        <v>34.40963038982749</v>
      </c>
    </row>
    <row r="56" spans="1:4" ht="12.75">
      <c r="A56" s="26" t="s">
        <v>58</v>
      </c>
      <c r="B56" s="28">
        <v>248326.233</v>
      </c>
      <c r="C56" s="30">
        <v>92831.496</v>
      </c>
      <c r="D56" s="29">
        <f t="shared" si="3"/>
        <v>37.38287931907701</v>
      </c>
    </row>
    <row r="57" spans="1:4" ht="12.75">
      <c r="A57" s="26" t="s">
        <v>84</v>
      </c>
      <c r="B57" s="28">
        <v>51628.736</v>
      </c>
      <c r="C57" s="30">
        <v>17631.332</v>
      </c>
      <c r="D57" s="29">
        <f t="shared" si="3"/>
        <v>34.15022982549873</v>
      </c>
    </row>
    <row r="58" spans="1:4" ht="12.75">
      <c r="A58" s="26" t="s">
        <v>59</v>
      </c>
      <c r="B58" s="28">
        <v>741.1</v>
      </c>
      <c r="C58" s="30">
        <v>0</v>
      </c>
      <c r="D58" s="29">
        <f t="shared" si="3"/>
        <v>0</v>
      </c>
    </row>
    <row r="59" spans="1:4" ht="12.75">
      <c r="A59" s="26" t="s">
        <v>60</v>
      </c>
      <c r="B59" s="28">
        <v>21671.5</v>
      </c>
      <c r="C59" s="30">
        <v>5993.605</v>
      </c>
      <c r="D59" s="29">
        <f t="shared" si="3"/>
        <v>27.65662275338578</v>
      </c>
    </row>
    <row r="60" spans="1:4" ht="12.75">
      <c r="A60" s="24" t="s">
        <v>35</v>
      </c>
      <c r="B60" s="32">
        <f>SUM(B61:B62)</f>
        <v>112126.29400000001</v>
      </c>
      <c r="C60" s="32">
        <f>SUM(C61:C62)</f>
        <v>35986.285</v>
      </c>
      <c r="D60" s="23">
        <f t="shared" si="3"/>
        <v>32.094421135509926</v>
      </c>
    </row>
    <row r="61" spans="1:4" ht="12.75">
      <c r="A61" s="26" t="s">
        <v>61</v>
      </c>
      <c r="B61" s="28">
        <v>83257.142</v>
      </c>
      <c r="C61" s="30">
        <v>26166.467</v>
      </c>
      <c r="D61" s="29">
        <f t="shared" si="3"/>
        <v>31.428495347582313</v>
      </c>
    </row>
    <row r="62" spans="1:4" ht="12.75">
      <c r="A62" s="26" t="s">
        <v>62</v>
      </c>
      <c r="B62" s="28">
        <v>28869.152</v>
      </c>
      <c r="C62" s="30">
        <v>9819.818</v>
      </c>
      <c r="D62" s="29">
        <f t="shared" si="3"/>
        <v>34.014916683385785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326763.942</v>
      </c>
      <c r="C65" s="32">
        <f>C66+C67+C68+C69+C70</f>
        <v>96285.341</v>
      </c>
      <c r="D65" s="23">
        <f aca="true" t="shared" si="4" ref="D65:D79">C65/B65*100</f>
        <v>29.46632985594231</v>
      </c>
    </row>
    <row r="66" spans="1:4" ht="12.75">
      <c r="A66" s="26" t="s">
        <v>63</v>
      </c>
      <c r="B66" s="28">
        <v>2000.5</v>
      </c>
      <c r="C66" s="30">
        <v>810.594</v>
      </c>
      <c r="D66" s="29">
        <f t="shared" si="4"/>
        <v>40.519570107473136</v>
      </c>
    </row>
    <row r="67" spans="1:4" ht="12.75">
      <c r="A67" s="26" t="s">
        <v>64</v>
      </c>
      <c r="B67" s="28">
        <v>74503</v>
      </c>
      <c r="C67" s="30">
        <v>23812.465</v>
      </c>
      <c r="D67" s="29">
        <f t="shared" si="4"/>
        <v>31.961753217991223</v>
      </c>
    </row>
    <row r="68" spans="1:4" ht="12.75">
      <c r="A68" s="26" t="s">
        <v>65</v>
      </c>
      <c r="B68" s="28">
        <v>111971.866</v>
      </c>
      <c r="C68" s="30">
        <v>35976.865</v>
      </c>
      <c r="D68" s="29">
        <f t="shared" si="4"/>
        <v>32.13027190240806</v>
      </c>
    </row>
    <row r="69" spans="1:4" ht="12.75">
      <c r="A69" s="26" t="s">
        <v>66</v>
      </c>
      <c r="B69" s="28">
        <v>125245.2</v>
      </c>
      <c r="C69" s="30">
        <v>32280.262</v>
      </c>
      <c r="D69" s="29">
        <f t="shared" si="4"/>
        <v>25.773652004228502</v>
      </c>
    </row>
    <row r="70" spans="1:4" ht="12.75">
      <c r="A70" s="26" t="s">
        <v>67</v>
      </c>
      <c r="B70" s="28">
        <v>13043.376</v>
      </c>
      <c r="C70" s="30">
        <v>3405.155</v>
      </c>
      <c r="D70" s="29">
        <f>C70/B70*100</f>
        <v>26.106393007454514</v>
      </c>
    </row>
    <row r="71" spans="1:4" ht="12.75">
      <c r="A71" s="24" t="s">
        <v>36</v>
      </c>
      <c r="B71" s="22">
        <f>B72+B73</f>
        <v>5600.4</v>
      </c>
      <c r="C71" s="22">
        <f>C72+C73</f>
        <v>1023.445</v>
      </c>
      <c r="D71" s="23">
        <f t="shared" si="4"/>
        <v>18.274498250124992</v>
      </c>
    </row>
    <row r="72" spans="1:4" ht="12.75">
      <c r="A72" s="26" t="s">
        <v>96</v>
      </c>
      <c r="B72" s="27">
        <v>115</v>
      </c>
      <c r="C72" s="27">
        <v>100.123</v>
      </c>
      <c r="D72" s="29">
        <f t="shared" si="4"/>
        <v>87.06347826086956</v>
      </c>
    </row>
    <row r="73" spans="1:4" ht="12.75">
      <c r="A73" s="26" t="s">
        <v>95</v>
      </c>
      <c r="B73" s="27">
        <v>5485.4</v>
      </c>
      <c r="C73" s="27">
        <v>923.322</v>
      </c>
      <c r="D73" s="29">
        <f t="shared" si="4"/>
        <v>16.832354978670654</v>
      </c>
    </row>
    <row r="74" spans="1:4" ht="12.75">
      <c r="A74" s="24" t="s">
        <v>37</v>
      </c>
      <c r="B74" s="22">
        <v>2539.1</v>
      </c>
      <c r="C74" s="22">
        <v>944.144</v>
      </c>
      <c r="D74" s="23">
        <f t="shared" si="4"/>
        <v>37.18419912567445</v>
      </c>
    </row>
    <row r="75" spans="1:4" ht="24">
      <c r="A75" s="24" t="s">
        <v>38</v>
      </c>
      <c r="B75" s="22">
        <v>0.1</v>
      </c>
      <c r="C75" s="22">
        <v>0</v>
      </c>
      <c r="D75" s="23">
        <f t="shared" si="4"/>
        <v>0</v>
      </c>
    </row>
    <row r="76" spans="1:4" ht="24">
      <c r="A76" s="24" t="s">
        <v>41</v>
      </c>
      <c r="B76" s="22">
        <f>B77+B78</f>
        <v>82393.032</v>
      </c>
      <c r="C76" s="22">
        <f>C77+C78</f>
        <v>15759.467</v>
      </c>
      <c r="D76" s="23">
        <f t="shared" si="4"/>
        <v>19.12718420169317</v>
      </c>
    </row>
    <row r="77" spans="1:4" ht="24">
      <c r="A77" s="26" t="s">
        <v>31</v>
      </c>
      <c r="B77" s="27">
        <v>76023</v>
      </c>
      <c r="C77" s="30">
        <v>14141.144</v>
      </c>
      <c r="D77" s="29">
        <f t="shared" si="4"/>
        <v>18.601139128947818</v>
      </c>
    </row>
    <row r="78" spans="1:4" ht="12.75">
      <c r="A78" s="26" t="s">
        <v>40</v>
      </c>
      <c r="B78" s="27">
        <v>6370.032</v>
      </c>
      <c r="C78" s="27">
        <v>1618.323</v>
      </c>
      <c r="D78" s="29">
        <f t="shared" si="4"/>
        <v>25.405256990859705</v>
      </c>
    </row>
    <row r="79" spans="1:4" ht="12.75">
      <c r="A79" s="24" t="s">
        <v>28</v>
      </c>
      <c r="B79" s="22">
        <f>B31+B39+B41+B43+B50+B54+B60+B65+B71+B74+B75+B76</f>
        <v>1170168.5670000003</v>
      </c>
      <c r="C79" s="22">
        <f>C31+C39+C41+C43+C50+C54+C60+C63+C65+C71+C74+C75+C76</f>
        <v>347174.628</v>
      </c>
      <c r="D79" s="23">
        <f t="shared" si="4"/>
        <v>29.66877061909662</v>
      </c>
    </row>
    <row r="80" spans="1:4" ht="24">
      <c r="A80" s="24" t="s">
        <v>29</v>
      </c>
      <c r="B80" s="49">
        <f>B29-B79</f>
        <v>-2500.002000000328</v>
      </c>
      <c r="C80" s="32">
        <f>C29-C79</f>
        <v>8521.514999999956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2499.9999999998136</v>
      </c>
      <c r="C84" s="6">
        <f>C85+C90</f>
        <v>-8521.517999999982</v>
      </c>
      <c r="D84" s="8"/>
    </row>
    <row r="85" spans="1:4" ht="24">
      <c r="A85" s="39" t="s">
        <v>94</v>
      </c>
      <c r="B85" s="47">
        <f>B86</f>
        <v>-205.3</v>
      </c>
      <c r="C85" s="47">
        <f>C86</f>
        <v>0</v>
      </c>
      <c r="D85" s="8"/>
    </row>
    <row r="86" spans="1:4" ht="24">
      <c r="A86" s="2" t="s">
        <v>73</v>
      </c>
      <c r="B86" s="3">
        <v>-205.3</v>
      </c>
      <c r="C86" s="3">
        <v>0</v>
      </c>
      <c r="D86" s="16"/>
    </row>
    <row r="87" spans="1:4" ht="36">
      <c r="A87" s="2" t="s">
        <v>74</v>
      </c>
      <c r="B87" s="3">
        <v>-205.3</v>
      </c>
      <c r="C87" s="3">
        <v>0</v>
      </c>
      <c r="D87" s="16"/>
    </row>
    <row r="88" spans="1:4" ht="36">
      <c r="A88" s="5" t="s">
        <v>75</v>
      </c>
      <c r="B88" s="3">
        <v>-205.3</v>
      </c>
      <c r="C88" s="3">
        <v>0</v>
      </c>
      <c r="D88" s="8"/>
    </row>
    <row r="89" spans="1:4" ht="48">
      <c r="A89" s="5" t="s">
        <v>76</v>
      </c>
      <c r="B89" s="3">
        <v>-205.3</v>
      </c>
      <c r="C89" s="3">
        <v>0</v>
      </c>
      <c r="D89" s="16"/>
    </row>
    <row r="90" spans="1:4" ht="12.75">
      <c r="A90" s="48" t="s">
        <v>81</v>
      </c>
      <c r="B90" s="47">
        <f>B91</f>
        <v>2705.2999999998137</v>
      </c>
      <c r="C90" s="47">
        <f>C91</f>
        <v>-8521.517999999982</v>
      </c>
      <c r="D90" s="16"/>
    </row>
    <row r="91" spans="1:4" ht="24">
      <c r="A91" s="5" t="s">
        <v>77</v>
      </c>
      <c r="B91" s="4">
        <f>B92+B96</f>
        <v>2705.2999999998137</v>
      </c>
      <c r="C91" s="4">
        <f>C92+C96</f>
        <v>-8521.517999999982</v>
      </c>
      <c r="D91" s="16"/>
    </row>
    <row r="92" spans="1:4" ht="12.75">
      <c r="A92" s="5" t="s">
        <v>86</v>
      </c>
      <c r="B92" s="4">
        <v>-1167668.566</v>
      </c>
      <c r="C92" s="7">
        <v>-364592.523</v>
      </c>
      <c r="D92" s="16"/>
    </row>
    <row r="93" spans="1:4" ht="12.75">
      <c r="A93" s="5" t="s">
        <v>87</v>
      </c>
      <c r="B93" s="4">
        <v>-1167668.566</v>
      </c>
      <c r="C93" s="7">
        <v>-364592.523</v>
      </c>
      <c r="D93" s="8"/>
    </row>
    <row r="94" spans="1:4" ht="24.75">
      <c r="A94" s="5" t="s">
        <v>88</v>
      </c>
      <c r="B94" s="4">
        <v>-1167668.566</v>
      </c>
      <c r="C94" s="7">
        <v>-364592.523</v>
      </c>
      <c r="D94" s="46"/>
    </row>
    <row r="95" spans="1:4" ht="24.75">
      <c r="A95" s="5" t="s">
        <v>89</v>
      </c>
      <c r="B95" s="4">
        <v>-1167668.566</v>
      </c>
      <c r="C95" s="7">
        <v>-364592.523</v>
      </c>
      <c r="D95" s="46"/>
    </row>
    <row r="96" spans="1:4" ht="15">
      <c r="A96" s="5" t="s">
        <v>78</v>
      </c>
      <c r="B96" s="4">
        <v>1170373.866</v>
      </c>
      <c r="C96" s="7">
        <v>356071.005</v>
      </c>
      <c r="D96" s="46"/>
    </row>
    <row r="97" spans="1:4" ht="15">
      <c r="A97" s="5" t="s">
        <v>79</v>
      </c>
      <c r="B97" s="4">
        <v>1170373.866</v>
      </c>
      <c r="C97" s="7">
        <v>356071.005</v>
      </c>
      <c r="D97" s="46"/>
    </row>
    <row r="98" spans="1:4" ht="24.75">
      <c r="A98" s="5" t="s">
        <v>82</v>
      </c>
      <c r="B98" s="4">
        <v>1170373.866</v>
      </c>
      <c r="C98" s="7">
        <v>356071.005</v>
      </c>
      <c r="D98" s="46"/>
    </row>
    <row r="99" spans="1:4" ht="24.75">
      <c r="A99" s="5" t="s">
        <v>80</v>
      </c>
      <c r="B99" s="4">
        <v>1170373.866</v>
      </c>
      <c r="C99" s="7">
        <v>356071.005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77">
      <selection activeCell="A75" sqref="A75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105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129102</v>
      </c>
      <c r="C7" s="22">
        <f>C8+C10+C11+C13+C14+C15+C17+C18+C19+C20</f>
        <v>57983.191000000006</v>
      </c>
      <c r="D7" s="23">
        <f aca="true" t="shared" si="0" ref="D7:D17">C7/B7*100</f>
        <v>44.91269771188673</v>
      </c>
    </row>
    <row r="8" spans="1:4" ht="12.75">
      <c r="A8" s="24" t="s">
        <v>15</v>
      </c>
      <c r="B8" s="25">
        <f>B9</f>
        <v>83466</v>
      </c>
      <c r="C8" s="25">
        <f>C9</f>
        <v>33637.044</v>
      </c>
      <c r="D8" s="23">
        <f t="shared" si="0"/>
        <v>40.300294730788586</v>
      </c>
    </row>
    <row r="9" spans="1:4" ht="12.75">
      <c r="A9" s="26" t="s">
        <v>0</v>
      </c>
      <c r="B9" s="27">
        <v>83466</v>
      </c>
      <c r="C9" s="28">
        <v>33637.044</v>
      </c>
      <c r="D9" s="29">
        <f t="shared" si="0"/>
        <v>40.300294730788586</v>
      </c>
    </row>
    <row r="10" spans="1:4" ht="12.75">
      <c r="A10" s="24" t="s">
        <v>2</v>
      </c>
      <c r="B10" s="22">
        <v>9100</v>
      </c>
      <c r="C10" s="31">
        <v>5554.593</v>
      </c>
      <c r="D10" s="23">
        <f t="shared" si="0"/>
        <v>61.039483516483514</v>
      </c>
    </row>
    <row r="11" spans="1:4" ht="12.75">
      <c r="A11" s="24" t="s">
        <v>3</v>
      </c>
      <c r="B11" s="22">
        <f>B12</f>
        <v>460</v>
      </c>
      <c r="C11" s="22">
        <f>C12</f>
        <v>101.762</v>
      </c>
      <c r="D11" s="23">
        <f t="shared" si="0"/>
        <v>22.12217391304348</v>
      </c>
    </row>
    <row r="12" spans="1:4" ht="12.75">
      <c r="A12" s="26" t="s">
        <v>8</v>
      </c>
      <c r="B12" s="27">
        <v>460</v>
      </c>
      <c r="C12" s="30">
        <v>101.762</v>
      </c>
      <c r="D12" s="29">
        <f t="shared" si="0"/>
        <v>22.12217391304348</v>
      </c>
    </row>
    <row r="13" spans="1:4" ht="12.75">
      <c r="A13" s="24" t="s">
        <v>19</v>
      </c>
      <c r="B13" s="22">
        <v>3650</v>
      </c>
      <c r="C13" s="32">
        <v>1588.047</v>
      </c>
      <c r="D13" s="23">
        <f t="shared" si="0"/>
        <v>43.50813698630137</v>
      </c>
    </row>
    <row r="14" spans="1:4" ht="36">
      <c r="A14" s="24" t="s">
        <v>39</v>
      </c>
      <c r="B14" s="22">
        <v>25226</v>
      </c>
      <c r="C14" s="32">
        <v>11115.449</v>
      </c>
      <c r="D14" s="23">
        <f t="shared" si="0"/>
        <v>44.063462300800765</v>
      </c>
    </row>
    <row r="15" spans="1:4" ht="24">
      <c r="A15" s="24" t="s">
        <v>9</v>
      </c>
      <c r="B15" s="22">
        <f>B16</f>
        <v>210</v>
      </c>
      <c r="C15" s="22">
        <f>C16</f>
        <v>90.468</v>
      </c>
      <c r="D15" s="23">
        <f t="shared" si="0"/>
        <v>43.08</v>
      </c>
    </row>
    <row r="16" spans="1:4" ht="12.75">
      <c r="A16" s="26" t="s">
        <v>10</v>
      </c>
      <c r="B16" s="27">
        <v>210</v>
      </c>
      <c r="C16" s="30">
        <v>90.468</v>
      </c>
      <c r="D16" s="29">
        <f t="shared" si="0"/>
        <v>43.08</v>
      </c>
    </row>
    <row r="17" spans="1:4" ht="24">
      <c r="A17" s="24" t="s">
        <v>11</v>
      </c>
      <c r="B17" s="22">
        <v>2960</v>
      </c>
      <c r="C17" s="32">
        <v>1466.007</v>
      </c>
      <c r="D17" s="23">
        <f t="shared" si="0"/>
        <v>49.52726351351352</v>
      </c>
    </row>
    <row r="18" spans="1:4" ht="24">
      <c r="A18" s="24" t="s">
        <v>20</v>
      </c>
      <c r="B18" s="22">
        <v>3130</v>
      </c>
      <c r="C18" s="31">
        <v>3139.433</v>
      </c>
      <c r="D18" s="23" t="s">
        <v>68</v>
      </c>
    </row>
    <row r="19" spans="1:4" ht="12.75">
      <c r="A19" s="24" t="s">
        <v>21</v>
      </c>
      <c r="B19" s="22">
        <v>900</v>
      </c>
      <c r="C19" s="31">
        <v>1292.264</v>
      </c>
      <c r="D19" s="23">
        <f>C19/B19*100</f>
        <v>143.58488888888888</v>
      </c>
    </row>
    <row r="20" spans="1:4" ht="12.75">
      <c r="A20" s="24" t="s">
        <v>4</v>
      </c>
      <c r="B20" s="22"/>
      <c r="C20" s="31">
        <v>-1.876</v>
      </c>
      <c r="D20" s="23" t="s">
        <v>68</v>
      </c>
    </row>
    <row r="21" spans="1:4" ht="12.75">
      <c r="A21" s="24" t="s">
        <v>16</v>
      </c>
      <c r="B21" s="22">
        <f>B22+B27+B28</f>
        <v>1040192.764</v>
      </c>
      <c r="C21" s="22">
        <f>C22+C27+C28</f>
        <v>384622.32300000003</v>
      </c>
      <c r="D21" s="23">
        <f aca="true" t="shared" si="1" ref="D21:D27">C21/B21*100</f>
        <v>36.97606215995558</v>
      </c>
    </row>
    <row r="22" spans="1:4" ht="36">
      <c r="A22" s="26" t="s">
        <v>22</v>
      </c>
      <c r="B22" s="27">
        <f>B23+B24+B25+B26</f>
        <v>1020192.764</v>
      </c>
      <c r="C22" s="27">
        <f>C23+C24+C25+C26</f>
        <v>389028.52</v>
      </c>
      <c r="D22" s="29">
        <f t="shared" si="1"/>
        <v>38.132844470949415</v>
      </c>
    </row>
    <row r="23" spans="1:4" ht="24">
      <c r="A23" s="26" t="s">
        <v>23</v>
      </c>
      <c r="B23" s="27">
        <v>353107</v>
      </c>
      <c r="C23" s="30">
        <v>156941.492</v>
      </c>
      <c r="D23" s="29">
        <f t="shared" si="1"/>
        <v>44.44587391357294</v>
      </c>
    </row>
    <row r="24" spans="1:4" ht="24">
      <c r="A24" s="26" t="s">
        <v>24</v>
      </c>
      <c r="B24" s="27">
        <v>85046.295</v>
      </c>
      <c r="C24" s="30">
        <v>1903.4</v>
      </c>
      <c r="D24" s="29">
        <f t="shared" si="1"/>
        <v>2.238075156595593</v>
      </c>
    </row>
    <row r="25" spans="1:4" ht="24">
      <c r="A25" s="26" t="s">
        <v>25</v>
      </c>
      <c r="B25" s="27">
        <v>582027.769</v>
      </c>
      <c r="C25" s="30">
        <v>230171.928</v>
      </c>
      <c r="D25" s="29">
        <f t="shared" si="1"/>
        <v>39.54655435005542</v>
      </c>
    </row>
    <row r="26" spans="1:4" ht="12.75">
      <c r="A26" s="26" t="s">
        <v>26</v>
      </c>
      <c r="B26" s="27">
        <v>11.7</v>
      </c>
      <c r="C26" s="30">
        <v>11.7</v>
      </c>
      <c r="D26" s="29">
        <f t="shared" si="1"/>
        <v>100</v>
      </c>
    </row>
    <row r="27" spans="1:4" ht="12.75">
      <c r="A27" s="26" t="s">
        <v>70</v>
      </c>
      <c r="B27" s="27">
        <v>20000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-4406.197</v>
      </c>
      <c r="D28" s="29"/>
    </row>
    <row r="29" spans="1:4" ht="12.75">
      <c r="A29" s="24" t="s">
        <v>27</v>
      </c>
      <c r="B29" s="22">
        <f>B7+B21</f>
        <v>1169294.764</v>
      </c>
      <c r="C29" s="22">
        <f>C7+C21</f>
        <v>442605.514</v>
      </c>
      <c r="D29" s="23">
        <f>C29/B29*100</f>
        <v>37.85234721191312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62727.005000000005</v>
      </c>
      <c r="C31" s="32">
        <f>SUM(C32:C38)</f>
        <v>27076.932</v>
      </c>
      <c r="D31" s="42">
        <f aca="true" t="shared" si="2" ref="D31:D36">C31/B31*100</f>
        <v>43.16630771706699</v>
      </c>
    </row>
    <row r="32" spans="1:4" ht="24">
      <c r="A32" s="26" t="s">
        <v>44</v>
      </c>
      <c r="B32" s="28">
        <v>960.4</v>
      </c>
      <c r="C32" s="30">
        <v>494.14</v>
      </c>
      <c r="D32" s="29">
        <f t="shared" si="2"/>
        <v>51.451478550603916</v>
      </c>
    </row>
    <row r="33" spans="1:4" ht="36">
      <c r="A33" s="26" t="s">
        <v>45</v>
      </c>
      <c r="B33" s="28">
        <v>1311.9</v>
      </c>
      <c r="C33" s="30">
        <v>519.186</v>
      </c>
      <c r="D33" s="29">
        <f t="shared" si="2"/>
        <v>39.575120054882234</v>
      </c>
    </row>
    <row r="34" spans="1:4" ht="36">
      <c r="A34" s="26" t="s">
        <v>46</v>
      </c>
      <c r="B34" s="28">
        <v>23617.685</v>
      </c>
      <c r="C34" s="30">
        <v>9606.688</v>
      </c>
      <c r="D34" s="29">
        <f t="shared" si="2"/>
        <v>40.67582406997129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243.065</v>
      </c>
      <c r="D36" s="29">
        <f t="shared" si="2"/>
        <v>49.94144236696117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35844.42</v>
      </c>
      <c r="C38" s="30">
        <v>16213.853</v>
      </c>
      <c r="D38" s="29">
        <f aca="true" t="shared" si="3" ref="D38:D62">C38/B38*100</f>
        <v>45.23396668156438</v>
      </c>
    </row>
    <row r="39" spans="1:4" ht="12.75">
      <c r="A39" s="24" t="s">
        <v>34</v>
      </c>
      <c r="B39" s="22">
        <f>B40</f>
        <v>1421.7</v>
      </c>
      <c r="C39" s="22">
        <f>C40</f>
        <v>752.625</v>
      </c>
      <c r="D39" s="23">
        <f t="shared" si="3"/>
        <v>52.93838362523739</v>
      </c>
    </row>
    <row r="40" spans="1:4" ht="12.75">
      <c r="A40" s="26" t="s">
        <v>50</v>
      </c>
      <c r="B40" s="27">
        <v>1421.7</v>
      </c>
      <c r="C40" s="30">
        <v>752.625</v>
      </c>
      <c r="D40" s="23">
        <f t="shared" si="3"/>
        <v>52.93838362523739</v>
      </c>
    </row>
    <row r="41" spans="1:4" ht="24">
      <c r="A41" s="24" t="s">
        <v>13</v>
      </c>
      <c r="B41" s="32">
        <f>B42</f>
        <v>2657.072</v>
      </c>
      <c r="C41" s="32">
        <f>C42</f>
        <v>1159.28</v>
      </c>
      <c r="D41" s="23">
        <f t="shared" si="3"/>
        <v>43.629980670452284</v>
      </c>
    </row>
    <row r="42" spans="1:4" ht="24">
      <c r="A42" s="26" t="s">
        <v>51</v>
      </c>
      <c r="B42" s="28">
        <v>2657.072</v>
      </c>
      <c r="C42" s="30">
        <v>1159.28</v>
      </c>
      <c r="D42" s="29">
        <f t="shared" si="3"/>
        <v>43.629980670452284</v>
      </c>
    </row>
    <row r="43" spans="1:4" ht="12.75">
      <c r="A43" s="24" t="s">
        <v>14</v>
      </c>
      <c r="B43" s="32">
        <f>SUM(B44:B49)</f>
        <v>36451.56</v>
      </c>
      <c r="C43" s="32">
        <f>SUM(C44:C49)</f>
        <v>2317.574</v>
      </c>
      <c r="D43" s="23">
        <f t="shared" si="3"/>
        <v>6.357955599156799</v>
      </c>
    </row>
    <row r="44" spans="1:4" ht="12.75">
      <c r="A44" s="26" t="s">
        <v>102</v>
      </c>
      <c r="B44" s="28">
        <v>138.095</v>
      </c>
      <c r="C44" s="28">
        <v>93.677</v>
      </c>
      <c r="D44" s="29">
        <f>C44/B44*100</f>
        <v>67.83518592273435</v>
      </c>
    </row>
    <row r="45" spans="1:4" ht="12.75">
      <c r="A45" s="26" t="s">
        <v>72</v>
      </c>
      <c r="B45" s="28">
        <v>5383</v>
      </c>
      <c r="C45" s="30">
        <v>678.327</v>
      </c>
      <c r="D45" s="29">
        <f>C45/B45*100</f>
        <v>12.601281813115364</v>
      </c>
    </row>
    <row r="46" spans="1:4" ht="12.75">
      <c r="A46" s="26" t="s">
        <v>52</v>
      </c>
      <c r="B46" s="28">
        <v>2476.983</v>
      </c>
      <c r="C46" s="30">
        <v>1040.911</v>
      </c>
      <c r="D46" s="29">
        <f t="shared" si="3"/>
        <v>42.0233404912347</v>
      </c>
    </row>
    <row r="47" spans="1:4" ht="12.75">
      <c r="A47" s="26" t="s">
        <v>53</v>
      </c>
      <c r="B47" s="28">
        <v>1500</v>
      </c>
      <c r="C47" s="30">
        <v>489.659</v>
      </c>
      <c r="D47" s="29">
        <f t="shared" si="3"/>
        <v>32.64393333333333</v>
      </c>
    </row>
    <row r="48" spans="1:4" ht="12.75">
      <c r="A48" s="26" t="s">
        <v>98</v>
      </c>
      <c r="B48" s="28">
        <v>23533.482</v>
      </c>
      <c r="C48" s="30">
        <v>15</v>
      </c>
      <c r="D48" s="29">
        <f t="shared" si="3"/>
        <v>0.06373897411356297</v>
      </c>
    </row>
    <row r="49" spans="1:4" ht="12.75">
      <c r="A49" s="26" t="s">
        <v>54</v>
      </c>
      <c r="B49" s="28">
        <v>3420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63196.349</v>
      </c>
      <c r="C50" s="32">
        <f>SUM(C51:C53)</f>
        <v>2189.223</v>
      </c>
      <c r="D50" s="23">
        <f t="shared" si="3"/>
        <v>3.464160564085751</v>
      </c>
    </row>
    <row r="51" spans="1:4" ht="12.75">
      <c r="A51" s="26" t="s">
        <v>55</v>
      </c>
      <c r="B51" s="28">
        <v>709.03</v>
      </c>
      <c r="C51" s="30">
        <v>45.561</v>
      </c>
      <c r="D51" s="29">
        <f t="shared" si="3"/>
        <v>6.425821192333188</v>
      </c>
    </row>
    <row r="52" spans="1:4" ht="12.75">
      <c r="A52" s="26" t="s">
        <v>56</v>
      </c>
      <c r="B52" s="28">
        <v>61340.321</v>
      </c>
      <c r="C52" s="30">
        <v>2143.662</v>
      </c>
      <c r="D52" s="29">
        <f t="shared" si="3"/>
        <v>3.49470293772998</v>
      </c>
    </row>
    <row r="53" spans="1:4" ht="12.75">
      <c r="A53" s="26" t="s">
        <v>90</v>
      </c>
      <c r="B53" s="28">
        <v>1146.998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475966.30299999996</v>
      </c>
      <c r="C54" s="32">
        <f>SUM(C55:C59)</f>
        <v>216641.852</v>
      </c>
      <c r="D54" s="23">
        <f t="shared" si="3"/>
        <v>45.51621630239652</v>
      </c>
    </row>
    <row r="55" spans="1:4" ht="12.75">
      <c r="A55" s="26" t="s">
        <v>57</v>
      </c>
      <c r="B55" s="28">
        <v>152513.121</v>
      </c>
      <c r="C55" s="30">
        <v>65458.738</v>
      </c>
      <c r="D55" s="29">
        <f t="shared" si="3"/>
        <v>42.920069808288815</v>
      </c>
    </row>
    <row r="56" spans="1:4" ht="12.75">
      <c r="A56" s="26" t="s">
        <v>58</v>
      </c>
      <c r="B56" s="28">
        <v>249104.797</v>
      </c>
      <c r="C56" s="30">
        <v>118750.778</v>
      </c>
      <c r="D56" s="29">
        <f t="shared" si="3"/>
        <v>47.67101213229547</v>
      </c>
    </row>
    <row r="57" spans="1:4" ht="12.75">
      <c r="A57" s="26" t="s">
        <v>84</v>
      </c>
      <c r="B57" s="28">
        <v>51875.582</v>
      </c>
      <c r="C57" s="30">
        <v>24528.937</v>
      </c>
      <c r="D57" s="29">
        <f t="shared" si="3"/>
        <v>47.28416733714911</v>
      </c>
    </row>
    <row r="58" spans="1:4" ht="12.75">
      <c r="A58" s="26" t="s">
        <v>59</v>
      </c>
      <c r="B58" s="28">
        <v>741.1</v>
      </c>
      <c r="C58" s="30">
        <v>0</v>
      </c>
      <c r="D58" s="29">
        <f t="shared" si="3"/>
        <v>0</v>
      </c>
    </row>
    <row r="59" spans="1:4" ht="12.75">
      <c r="A59" s="26" t="s">
        <v>60</v>
      </c>
      <c r="B59" s="28">
        <v>21731.703</v>
      </c>
      <c r="C59" s="30">
        <v>7903.399</v>
      </c>
      <c r="D59" s="29">
        <f t="shared" si="3"/>
        <v>36.36806098445207</v>
      </c>
    </row>
    <row r="60" spans="1:4" ht="12.75">
      <c r="A60" s="24" t="s">
        <v>35</v>
      </c>
      <c r="B60" s="32">
        <f>SUM(B61:B62)</f>
        <v>112081.4</v>
      </c>
      <c r="C60" s="32">
        <f>SUM(C61:C62)</f>
        <v>46496.697</v>
      </c>
      <c r="D60" s="23">
        <f t="shared" si="3"/>
        <v>41.48475750659789</v>
      </c>
    </row>
    <row r="61" spans="1:4" ht="12.75">
      <c r="A61" s="26" t="s">
        <v>61</v>
      </c>
      <c r="B61" s="28">
        <v>83200.586</v>
      </c>
      <c r="C61" s="30">
        <v>33929.028</v>
      </c>
      <c r="D61" s="29">
        <f t="shared" si="3"/>
        <v>40.77979450769734</v>
      </c>
    </row>
    <row r="62" spans="1:4" ht="12.75">
      <c r="A62" s="26" t="s">
        <v>62</v>
      </c>
      <c r="B62" s="28">
        <v>28880.814</v>
      </c>
      <c r="C62" s="30">
        <v>12567.669</v>
      </c>
      <c r="D62" s="29">
        <f t="shared" si="3"/>
        <v>43.515632904252634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326736.844</v>
      </c>
      <c r="C65" s="32">
        <f>C66+C67+C68+C69+C70</f>
        <v>118729.487</v>
      </c>
      <c r="D65" s="23">
        <f aca="true" t="shared" si="4" ref="D65:D79">C65/B65*100</f>
        <v>36.33795489559176</v>
      </c>
    </row>
    <row r="66" spans="1:4" ht="12.75">
      <c r="A66" s="26" t="s">
        <v>63</v>
      </c>
      <c r="B66" s="28">
        <v>2000.5</v>
      </c>
      <c r="C66" s="30">
        <v>1013.569</v>
      </c>
      <c r="D66" s="29">
        <f t="shared" si="4"/>
        <v>50.665783554111464</v>
      </c>
    </row>
    <row r="67" spans="1:4" ht="12.75">
      <c r="A67" s="26" t="s">
        <v>64</v>
      </c>
      <c r="B67" s="28">
        <v>74503</v>
      </c>
      <c r="C67" s="30">
        <v>29998.846</v>
      </c>
      <c r="D67" s="29">
        <f t="shared" si="4"/>
        <v>40.26528596163913</v>
      </c>
    </row>
    <row r="68" spans="1:4" ht="12.75">
      <c r="A68" s="26" t="s">
        <v>65</v>
      </c>
      <c r="B68" s="28">
        <v>111937.268</v>
      </c>
      <c r="C68" s="30">
        <v>43830.032</v>
      </c>
      <c r="D68" s="29">
        <f t="shared" si="4"/>
        <v>39.155888635766956</v>
      </c>
    </row>
    <row r="69" spans="1:4" ht="12.75">
      <c r="A69" s="26" t="s">
        <v>66</v>
      </c>
      <c r="B69" s="28">
        <v>125245.2</v>
      </c>
      <c r="C69" s="30">
        <v>39169.97</v>
      </c>
      <c r="D69" s="29">
        <f t="shared" si="4"/>
        <v>31.274627690322664</v>
      </c>
    </row>
    <row r="70" spans="1:4" ht="12.75">
      <c r="A70" s="26" t="s">
        <v>67</v>
      </c>
      <c r="B70" s="28">
        <v>13050.876</v>
      </c>
      <c r="C70" s="30">
        <v>4717.07</v>
      </c>
      <c r="D70" s="29">
        <f>C70/B70*100</f>
        <v>36.14370407013291</v>
      </c>
    </row>
    <row r="71" spans="1:4" ht="12.75">
      <c r="A71" s="24" t="s">
        <v>36</v>
      </c>
      <c r="B71" s="22">
        <f>B72+B73</f>
        <v>5624.4</v>
      </c>
      <c r="C71" s="22">
        <f>C72+C73</f>
        <v>1204.219</v>
      </c>
      <c r="D71" s="23">
        <f t="shared" si="4"/>
        <v>21.4106215774127</v>
      </c>
    </row>
    <row r="72" spans="1:4" ht="12.75">
      <c r="A72" s="26" t="s">
        <v>96</v>
      </c>
      <c r="B72" s="27">
        <v>115</v>
      </c>
      <c r="C72" s="27">
        <v>100.123</v>
      </c>
      <c r="D72" s="29">
        <f t="shared" si="4"/>
        <v>87.06347826086956</v>
      </c>
    </row>
    <row r="73" spans="1:4" ht="12.75">
      <c r="A73" s="26" t="s">
        <v>95</v>
      </c>
      <c r="B73" s="27">
        <v>5509.4</v>
      </c>
      <c r="C73" s="27">
        <v>1104.096</v>
      </c>
      <c r="D73" s="29">
        <f t="shared" si="4"/>
        <v>20.04022216575308</v>
      </c>
    </row>
    <row r="74" spans="1:4" ht="12.75">
      <c r="A74" s="24" t="s">
        <v>37</v>
      </c>
      <c r="B74" s="22">
        <v>2539.1</v>
      </c>
      <c r="C74" s="22">
        <v>1191.344</v>
      </c>
      <c r="D74" s="23">
        <f t="shared" si="4"/>
        <v>46.919932259462016</v>
      </c>
    </row>
    <row r="75" spans="1:4" ht="25.5" customHeight="1">
      <c r="A75" s="24" t="s">
        <v>38</v>
      </c>
      <c r="B75" s="22">
        <v>0</v>
      </c>
      <c r="C75" s="22">
        <v>0</v>
      </c>
      <c r="D75" s="23" t="e">
        <f t="shared" si="4"/>
        <v>#DIV/0!</v>
      </c>
    </row>
    <row r="76" spans="1:4" ht="24">
      <c r="A76" s="24" t="s">
        <v>41</v>
      </c>
      <c r="B76" s="22">
        <f>B77+B78</f>
        <v>82393.032</v>
      </c>
      <c r="C76" s="22">
        <f>C77+C78</f>
        <v>27326.439</v>
      </c>
      <c r="D76" s="23">
        <f t="shared" si="4"/>
        <v>33.16595874272474</v>
      </c>
    </row>
    <row r="77" spans="1:4" ht="24">
      <c r="A77" s="26" t="s">
        <v>23</v>
      </c>
      <c r="B77" s="27">
        <v>76023</v>
      </c>
      <c r="C77" s="30">
        <v>25216.281</v>
      </c>
      <c r="D77" s="29">
        <f t="shared" si="4"/>
        <v>33.16927903397656</v>
      </c>
    </row>
    <row r="78" spans="1:4" ht="12.75">
      <c r="A78" s="26" t="s">
        <v>106</v>
      </c>
      <c r="B78" s="27">
        <v>6370.032</v>
      </c>
      <c r="C78" s="27">
        <v>2110.158</v>
      </c>
      <c r="D78" s="29">
        <f t="shared" si="4"/>
        <v>33.126332803351694</v>
      </c>
    </row>
    <row r="79" spans="1:4" ht="12.75">
      <c r="A79" s="24" t="s">
        <v>28</v>
      </c>
      <c r="B79" s="22">
        <f>B31+B39+B41+B43+B50+B54+B60+B65+B71+B74+B75+B76</f>
        <v>1171794.7650000001</v>
      </c>
      <c r="C79" s="22">
        <f>C31+C39+C41+C43+C50+C54+C60+C63+C65+C71+C74+C75+C76</f>
        <v>445085.672</v>
      </c>
      <c r="D79" s="23">
        <f t="shared" si="4"/>
        <v>37.98324461707251</v>
      </c>
    </row>
    <row r="80" spans="1:4" ht="24">
      <c r="A80" s="24" t="s">
        <v>29</v>
      </c>
      <c r="B80" s="49">
        <f>B29-B79</f>
        <v>-2500.001000000164</v>
      </c>
      <c r="C80" s="32">
        <f>C29-C79</f>
        <v>-2480.157999999996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2500</v>
      </c>
      <c r="C84" s="6">
        <f>C85+C90</f>
        <v>2480.161999999953</v>
      </c>
      <c r="D84" s="8"/>
    </row>
    <row r="85" spans="1:4" ht="24">
      <c r="A85" s="39" t="s">
        <v>94</v>
      </c>
      <c r="B85" s="47">
        <f>B86</f>
        <v>0</v>
      </c>
      <c r="C85" s="47">
        <f>C86</f>
        <v>0</v>
      </c>
      <c r="D85" s="8"/>
    </row>
    <row r="86" spans="1:4" ht="24">
      <c r="A86" s="2" t="s">
        <v>73</v>
      </c>
      <c r="B86" s="3">
        <v>0</v>
      </c>
      <c r="C86" s="3">
        <v>0</v>
      </c>
      <c r="D86" s="16"/>
    </row>
    <row r="87" spans="1:4" ht="36">
      <c r="A87" s="2" t="s">
        <v>74</v>
      </c>
      <c r="B87" s="3">
        <v>0</v>
      </c>
      <c r="C87" s="3">
        <v>0</v>
      </c>
      <c r="D87" s="16"/>
    </row>
    <row r="88" spans="1:4" ht="36">
      <c r="A88" s="5" t="s">
        <v>75</v>
      </c>
      <c r="B88" s="3">
        <v>0</v>
      </c>
      <c r="C88" s="3">
        <v>0</v>
      </c>
      <c r="D88" s="8"/>
    </row>
    <row r="89" spans="1:4" ht="48">
      <c r="A89" s="5" t="s">
        <v>76</v>
      </c>
      <c r="B89" s="3">
        <v>0</v>
      </c>
      <c r="C89" s="3">
        <v>0</v>
      </c>
      <c r="D89" s="16"/>
    </row>
    <row r="90" spans="1:4" ht="12.75">
      <c r="A90" s="48" t="s">
        <v>81</v>
      </c>
      <c r="B90" s="47">
        <f>B91</f>
        <v>2500</v>
      </c>
      <c r="C90" s="47">
        <f>C91</f>
        <v>2480.161999999953</v>
      </c>
      <c r="D90" s="16"/>
    </row>
    <row r="91" spans="1:4" ht="24">
      <c r="A91" s="5" t="s">
        <v>77</v>
      </c>
      <c r="B91" s="4">
        <f>B92+B96</f>
        <v>2500</v>
      </c>
      <c r="C91" s="4">
        <f>C92+C96</f>
        <v>2480.161999999953</v>
      </c>
      <c r="D91" s="16"/>
    </row>
    <row r="92" spans="1:4" ht="12.75">
      <c r="A92" s="5" t="s">
        <v>86</v>
      </c>
      <c r="B92" s="4">
        <v>-1169294.765</v>
      </c>
      <c r="C92" s="7">
        <v>-451785.715</v>
      </c>
      <c r="D92" s="16"/>
    </row>
    <row r="93" spans="1:4" ht="12.75">
      <c r="A93" s="5" t="s">
        <v>87</v>
      </c>
      <c r="B93" s="4">
        <v>-1169294.765</v>
      </c>
      <c r="C93" s="7">
        <v>-451785.715</v>
      </c>
      <c r="D93" s="8"/>
    </row>
    <row r="94" spans="1:4" ht="24.75">
      <c r="A94" s="5" t="s">
        <v>88</v>
      </c>
      <c r="B94" s="4">
        <v>-1169294.765</v>
      </c>
      <c r="C94" s="7">
        <v>-451785.715</v>
      </c>
      <c r="D94" s="46"/>
    </row>
    <row r="95" spans="1:4" ht="24.75">
      <c r="A95" s="5" t="s">
        <v>89</v>
      </c>
      <c r="B95" s="4">
        <v>-1169294.765</v>
      </c>
      <c r="C95" s="7">
        <v>-451785.715</v>
      </c>
      <c r="D95" s="46"/>
    </row>
    <row r="96" spans="1:4" ht="15">
      <c r="A96" s="5" t="s">
        <v>78</v>
      </c>
      <c r="B96" s="4">
        <v>1171794.765</v>
      </c>
      <c r="C96" s="7">
        <v>454265.877</v>
      </c>
      <c r="D96" s="46"/>
    </row>
    <row r="97" spans="1:4" ht="15">
      <c r="A97" s="5" t="s">
        <v>79</v>
      </c>
      <c r="B97" s="4">
        <v>1171794.765</v>
      </c>
      <c r="C97" s="7">
        <v>454265.877</v>
      </c>
      <c r="D97" s="46"/>
    </row>
    <row r="98" spans="1:4" ht="24.75">
      <c r="A98" s="5" t="s">
        <v>82</v>
      </c>
      <c r="B98" s="4">
        <v>1171794.765</v>
      </c>
      <c r="C98" s="7">
        <v>454265.877</v>
      </c>
      <c r="D98" s="46"/>
    </row>
    <row r="99" spans="1:4" ht="24.75">
      <c r="A99" s="5" t="s">
        <v>80</v>
      </c>
      <c r="B99" s="4">
        <v>1171794.765</v>
      </c>
      <c r="C99" s="7">
        <v>454265.877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62">
      <selection activeCell="C72" sqref="C7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107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129102</v>
      </c>
      <c r="C7" s="22">
        <f>C8+C10+C11+C13+C14+C15+C17+C18+C19+C20</f>
        <v>70149.328</v>
      </c>
      <c r="D7" s="23">
        <f aca="true" t="shared" si="0" ref="D7:D17">C7/B7*100</f>
        <v>54.33636039720531</v>
      </c>
    </row>
    <row r="8" spans="1:4" ht="12.75">
      <c r="A8" s="24" t="s">
        <v>15</v>
      </c>
      <c r="B8" s="25">
        <f>B9</f>
        <v>83466</v>
      </c>
      <c r="C8" s="25">
        <f>C9</f>
        <v>42697.336</v>
      </c>
      <c r="D8" s="23">
        <f t="shared" si="0"/>
        <v>51.155363860733715</v>
      </c>
    </row>
    <row r="9" spans="1:4" ht="12.75">
      <c r="A9" s="26" t="s">
        <v>0</v>
      </c>
      <c r="B9" s="27">
        <v>83466</v>
      </c>
      <c r="C9" s="28">
        <v>42697.336</v>
      </c>
      <c r="D9" s="29">
        <f t="shared" si="0"/>
        <v>51.155363860733715</v>
      </c>
    </row>
    <row r="10" spans="1:4" ht="12.75">
      <c r="A10" s="24" t="s">
        <v>2</v>
      </c>
      <c r="B10" s="22">
        <v>9100</v>
      </c>
      <c r="C10" s="31">
        <v>5861.985</v>
      </c>
      <c r="D10" s="23">
        <f t="shared" si="0"/>
        <v>64.41741758241758</v>
      </c>
    </row>
    <row r="11" spans="1:4" ht="12.75">
      <c r="A11" s="24" t="s">
        <v>3</v>
      </c>
      <c r="B11" s="22">
        <f>B12</f>
        <v>460</v>
      </c>
      <c r="C11" s="22">
        <f>C12</f>
        <v>110.229</v>
      </c>
      <c r="D11" s="23">
        <f t="shared" si="0"/>
        <v>23.96282608695652</v>
      </c>
    </row>
    <row r="12" spans="1:4" ht="12.75">
      <c r="A12" s="26" t="s">
        <v>8</v>
      </c>
      <c r="B12" s="27">
        <v>460</v>
      </c>
      <c r="C12" s="30">
        <v>110.229</v>
      </c>
      <c r="D12" s="29">
        <f t="shared" si="0"/>
        <v>23.96282608695652</v>
      </c>
    </row>
    <row r="13" spans="1:4" ht="12.75">
      <c r="A13" s="24" t="s">
        <v>19</v>
      </c>
      <c r="B13" s="22">
        <v>3650</v>
      </c>
      <c r="C13" s="32">
        <v>1961.735</v>
      </c>
      <c r="D13" s="23">
        <f t="shared" si="0"/>
        <v>53.74616438356165</v>
      </c>
    </row>
    <row r="14" spans="1:4" ht="36">
      <c r="A14" s="24" t="s">
        <v>39</v>
      </c>
      <c r="B14" s="22">
        <v>25226</v>
      </c>
      <c r="C14" s="32">
        <v>12971.84</v>
      </c>
      <c r="D14" s="23">
        <f t="shared" si="0"/>
        <v>51.4225005946246</v>
      </c>
    </row>
    <row r="15" spans="1:4" ht="24">
      <c r="A15" s="24" t="s">
        <v>9</v>
      </c>
      <c r="B15" s="22">
        <f>B16</f>
        <v>210</v>
      </c>
      <c r="C15" s="22">
        <f>C16</f>
        <v>92.26</v>
      </c>
      <c r="D15" s="23">
        <f t="shared" si="0"/>
        <v>43.93333333333334</v>
      </c>
    </row>
    <row r="16" spans="1:4" ht="12.75">
      <c r="A16" s="26" t="s">
        <v>10</v>
      </c>
      <c r="B16" s="27">
        <v>210</v>
      </c>
      <c r="C16" s="30">
        <v>92.26</v>
      </c>
      <c r="D16" s="29">
        <f t="shared" si="0"/>
        <v>43.93333333333334</v>
      </c>
    </row>
    <row r="17" spans="1:4" ht="24">
      <c r="A17" s="24" t="s">
        <v>11</v>
      </c>
      <c r="B17" s="22">
        <v>2960</v>
      </c>
      <c r="C17" s="32">
        <v>1684.483</v>
      </c>
      <c r="D17" s="23">
        <f t="shared" si="0"/>
        <v>56.90820945945946</v>
      </c>
    </row>
    <row r="18" spans="1:4" ht="24">
      <c r="A18" s="24" t="s">
        <v>20</v>
      </c>
      <c r="B18" s="22">
        <v>3130</v>
      </c>
      <c r="C18" s="31">
        <v>3310.526</v>
      </c>
      <c r="D18" s="23" t="s">
        <v>68</v>
      </c>
    </row>
    <row r="19" spans="1:4" ht="12.75">
      <c r="A19" s="24" t="s">
        <v>21</v>
      </c>
      <c r="B19" s="22">
        <v>900</v>
      </c>
      <c r="C19" s="31">
        <v>1433.894</v>
      </c>
      <c r="D19" s="23">
        <f>C19/B19*100</f>
        <v>159.32155555555556</v>
      </c>
    </row>
    <row r="20" spans="1:4" ht="12.75">
      <c r="A20" s="24" t="s">
        <v>4</v>
      </c>
      <c r="B20" s="22"/>
      <c r="C20" s="31">
        <v>25.04</v>
      </c>
      <c r="D20" s="23" t="s">
        <v>68</v>
      </c>
    </row>
    <row r="21" spans="1:4" ht="12.75">
      <c r="A21" s="24" t="s">
        <v>16</v>
      </c>
      <c r="B21" s="22">
        <f>B22+B27+B28</f>
        <v>1104358.6630000002</v>
      </c>
      <c r="C21" s="22">
        <f>C22+C27+C28</f>
        <v>496572.576</v>
      </c>
      <c r="D21" s="23">
        <f aca="true" t="shared" si="1" ref="D21:D27">C21/B21*100</f>
        <v>44.96479202246272</v>
      </c>
    </row>
    <row r="22" spans="1:4" ht="36">
      <c r="A22" s="26" t="s">
        <v>22</v>
      </c>
      <c r="B22" s="27">
        <f>B23+B24+B25+B26</f>
        <v>1084358.6630000002</v>
      </c>
      <c r="C22" s="27">
        <f>C23+C24+C25+C26</f>
        <v>501005.457</v>
      </c>
      <c r="D22" s="29">
        <f t="shared" si="1"/>
        <v>46.202928430885784</v>
      </c>
    </row>
    <row r="23" spans="1:4" ht="24">
      <c r="A23" s="26" t="s">
        <v>23</v>
      </c>
      <c r="B23" s="27">
        <v>407279</v>
      </c>
      <c r="C23" s="30">
        <v>198889.492</v>
      </c>
      <c r="D23" s="29">
        <f t="shared" si="1"/>
        <v>48.83372135563091</v>
      </c>
    </row>
    <row r="24" spans="1:4" ht="24">
      <c r="A24" s="26" t="s">
        <v>24</v>
      </c>
      <c r="B24" s="27">
        <v>94671.094</v>
      </c>
      <c r="C24" s="30">
        <v>15045.949</v>
      </c>
      <c r="D24" s="29">
        <f t="shared" si="1"/>
        <v>15.892864827356911</v>
      </c>
    </row>
    <row r="25" spans="1:4" ht="24">
      <c r="A25" s="26" t="s">
        <v>25</v>
      </c>
      <c r="B25" s="27">
        <v>581709.469</v>
      </c>
      <c r="C25" s="30">
        <v>287058.316</v>
      </c>
      <c r="D25" s="29">
        <f t="shared" si="1"/>
        <v>49.347368626038296</v>
      </c>
    </row>
    <row r="26" spans="1:4" ht="12.75">
      <c r="A26" s="26" t="s">
        <v>26</v>
      </c>
      <c r="B26" s="27">
        <v>699.1</v>
      </c>
      <c r="C26" s="30">
        <v>11.7</v>
      </c>
      <c r="D26" s="29">
        <f t="shared" si="1"/>
        <v>1.673580317551137</v>
      </c>
    </row>
    <row r="27" spans="1:4" ht="12.75">
      <c r="A27" s="26" t="s">
        <v>70</v>
      </c>
      <c r="B27" s="27">
        <v>20000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-4432.881</v>
      </c>
      <c r="D28" s="29"/>
    </row>
    <row r="29" spans="1:4" ht="12.75">
      <c r="A29" s="24" t="s">
        <v>27</v>
      </c>
      <c r="B29" s="22">
        <f>B7+B21</f>
        <v>1233460.6630000002</v>
      </c>
      <c r="C29" s="22">
        <f>C7+C21</f>
        <v>566721.904</v>
      </c>
      <c r="D29" s="23">
        <f>C29/B29*100</f>
        <v>45.94568120410338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62917.985</v>
      </c>
      <c r="C31" s="32">
        <f>SUM(C32:C38)</f>
        <v>33569.725</v>
      </c>
      <c r="D31" s="42">
        <f aca="true" t="shared" si="2" ref="D31:D36">C31/B31*100</f>
        <v>53.35473632857123</v>
      </c>
    </row>
    <row r="32" spans="1:4" ht="24">
      <c r="A32" s="26" t="s">
        <v>44</v>
      </c>
      <c r="B32" s="28">
        <v>960.4</v>
      </c>
      <c r="C32" s="30">
        <v>674.818</v>
      </c>
      <c r="D32" s="29">
        <f t="shared" si="2"/>
        <v>70.26426488962933</v>
      </c>
    </row>
    <row r="33" spans="1:4" ht="36">
      <c r="A33" s="26" t="s">
        <v>45</v>
      </c>
      <c r="B33" s="28">
        <v>1311.9</v>
      </c>
      <c r="C33" s="30">
        <v>668.35</v>
      </c>
      <c r="D33" s="29">
        <f t="shared" si="2"/>
        <v>50.94519399344462</v>
      </c>
    </row>
    <row r="34" spans="1:4" ht="36">
      <c r="A34" s="26" t="s">
        <v>46</v>
      </c>
      <c r="B34" s="28">
        <v>23806.323</v>
      </c>
      <c r="C34" s="30">
        <v>12281.776</v>
      </c>
      <c r="D34" s="29">
        <f t="shared" si="2"/>
        <v>51.590394703121525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486.7</v>
      </c>
      <c r="C36" s="30">
        <v>274.821</v>
      </c>
      <c r="D36" s="29">
        <f t="shared" si="2"/>
        <v>56.466200945140756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35846.762</v>
      </c>
      <c r="C38" s="30">
        <v>19669.96</v>
      </c>
      <c r="D38" s="29">
        <f aca="true" t="shared" si="3" ref="D38:D62">C38/B38*100</f>
        <v>54.87234802406979</v>
      </c>
    </row>
    <row r="39" spans="1:4" ht="12.75">
      <c r="A39" s="24" t="s">
        <v>34</v>
      </c>
      <c r="B39" s="22">
        <f>B40</f>
        <v>1776</v>
      </c>
      <c r="C39" s="22">
        <f>C40</f>
        <v>800.425</v>
      </c>
      <c r="D39" s="23">
        <f t="shared" si="3"/>
        <v>45.06897522522522</v>
      </c>
    </row>
    <row r="40" spans="1:4" ht="12.75">
      <c r="A40" s="26" t="s">
        <v>50</v>
      </c>
      <c r="B40" s="27">
        <v>1776</v>
      </c>
      <c r="C40" s="30">
        <v>800.425</v>
      </c>
      <c r="D40" s="23">
        <f t="shared" si="3"/>
        <v>45.06897522522522</v>
      </c>
    </row>
    <row r="41" spans="1:4" ht="24">
      <c r="A41" s="24" t="s">
        <v>13</v>
      </c>
      <c r="B41" s="32">
        <f>B42</f>
        <v>2657.072</v>
      </c>
      <c r="C41" s="32">
        <f>C42</f>
        <v>1423.624</v>
      </c>
      <c r="D41" s="23">
        <f t="shared" si="3"/>
        <v>53.57867607652334</v>
      </c>
    </row>
    <row r="42" spans="1:4" ht="24">
      <c r="A42" s="26" t="s">
        <v>51</v>
      </c>
      <c r="B42" s="28">
        <v>2657.072</v>
      </c>
      <c r="C42" s="30">
        <v>1423.624</v>
      </c>
      <c r="D42" s="29">
        <f t="shared" si="3"/>
        <v>53.57867607652334</v>
      </c>
    </row>
    <row r="43" spans="1:4" ht="12.75">
      <c r="A43" s="24" t="s">
        <v>14</v>
      </c>
      <c r="B43" s="32">
        <f>SUM(B44:B49)</f>
        <v>37774.247</v>
      </c>
      <c r="C43" s="32">
        <f>SUM(C44:C49)</f>
        <v>2794.632</v>
      </c>
      <c r="D43" s="23">
        <f t="shared" si="3"/>
        <v>7.39824674731438</v>
      </c>
    </row>
    <row r="44" spans="1:4" ht="12.75">
      <c r="A44" s="26" t="s">
        <v>102</v>
      </c>
      <c r="B44" s="28">
        <v>1215.495</v>
      </c>
      <c r="C44" s="28">
        <v>118.027</v>
      </c>
      <c r="D44" s="29">
        <f>C44/B44*100</f>
        <v>9.710200371042252</v>
      </c>
    </row>
    <row r="45" spans="1:4" ht="12.75">
      <c r="A45" s="26" t="s">
        <v>72</v>
      </c>
      <c r="B45" s="28">
        <v>5383</v>
      </c>
      <c r="C45" s="30">
        <v>678.327</v>
      </c>
      <c r="D45" s="29">
        <f>C45/B45*100</f>
        <v>12.601281813115364</v>
      </c>
    </row>
    <row r="46" spans="1:4" ht="12.75">
      <c r="A46" s="26" t="s">
        <v>52</v>
      </c>
      <c r="B46" s="28">
        <v>2502.27</v>
      </c>
      <c r="C46" s="30">
        <v>1392.656</v>
      </c>
      <c r="D46" s="29">
        <f t="shared" si="3"/>
        <v>55.65570462020485</v>
      </c>
    </row>
    <row r="47" spans="1:4" ht="12.75">
      <c r="A47" s="26" t="s">
        <v>53</v>
      </c>
      <c r="B47" s="28">
        <v>1500</v>
      </c>
      <c r="C47" s="30">
        <v>590.622</v>
      </c>
      <c r="D47" s="29">
        <f t="shared" si="3"/>
        <v>39.3748</v>
      </c>
    </row>
    <row r="48" spans="1:4" ht="12.75">
      <c r="A48" s="26" t="s">
        <v>98</v>
      </c>
      <c r="B48" s="28">
        <v>23533.482</v>
      </c>
      <c r="C48" s="30">
        <v>15</v>
      </c>
      <c r="D48" s="29">
        <f t="shared" si="3"/>
        <v>0.06373897411356297</v>
      </c>
    </row>
    <row r="49" spans="1:4" ht="12.75">
      <c r="A49" s="26" t="s">
        <v>54</v>
      </c>
      <c r="B49" s="28">
        <v>3640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64167.319</v>
      </c>
      <c r="C50" s="32">
        <f>SUM(C51:C53)</f>
        <v>3518.616</v>
      </c>
      <c r="D50" s="23">
        <f t="shared" si="3"/>
        <v>5.483501656037709</v>
      </c>
    </row>
    <row r="51" spans="1:4" ht="12.75">
      <c r="A51" s="26" t="s">
        <v>55</v>
      </c>
      <c r="B51" s="28">
        <v>1680</v>
      </c>
      <c r="C51" s="30">
        <v>60.747</v>
      </c>
      <c r="D51" s="29">
        <f t="shared" si="3"/>
        <v>3.6158928571428572</v>
      </c>
    </row>
    <row r="52" spans="1:4" ht="12.75">
      <c r="A52" s="26" t="s">
        <v>56</v>
      </c>
      <c r="B52" s="28">
        <v>61340.321</v>
      </c>
      <c r="C52" s="30">
        <v>3457.869</v>
      </c>
      <c r="D52" s="29">
        <f t="shared" si="3"/>
        <v>5.637187650191788</v>
      </c>
    </row>
    <row r="53" spans="1:4" ht="12.75">
      <c r="A53" s="26" t="s">
        <v>90</v>
      </c>
      <c r="B53" s="28">
        <v>1146.998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480433.38399999996</v>
      </c>
      <c r="C54" s="32">
        <f>SUM(C55:C59)</f>
        <v>272215.953</v>
      </c>
      <c r="D54" s="23">
        <f t="shared" si="3"/>
        <v>56.66049905474512</v>
      </c>
    </row>
    <row r="55" spans="1:4" ht="12.75">
      <c r="A55" s="26" t="s">
        <v>57</v>
      </c>
      <c r="B55" s="28">
        <v>150500.248</v>
      </c>
      <c r="C55" s="30">
        <v>78416.458</v>
      </c>
      <c r="D55" s="29">
        <f t="shared" si="3"/>
        <v>52.103872945113025</v>
      </c>
    </row>
    <row r="56" spans="1:4" ht="12.75">
      <c r="A56" s="26" t="s">
        <v>58</v>
      </c>
      <c r="B56" s="28">
        <v>254756.089</v>
      </c>
      <c r="C56" s="30">
        <v>152776.677</v>
      </c>
      <c r="D56" s="29">
        <f t="shared" si="3"/>
        <v>59.96978427471462</v>
      </c>
    </row>
    <row r="57" spans="1:4" ht="12.75">
      <c r="A57" s="26" t="s">
        <v>84</v>
      </c>
      <c r="B57" s="28">
        <v>52400.49</v>
      </c>
      <c r="C57" s="30">
        <v>30222.634</v>
      </c>
      <c r="D57" s="29">
        <f t="shared" si="3"/>
        <v>57.67624310383357</v>
      </c>
    </row>
    <row r="58" spans="1:4" ht="12.75">
      <c r="A58" s="26" t="s">
        <v>59</v>
      </c>
      <c r="B58" s="28">
        <v>910.3</v>
      </c>
      <c r="C58" s="30">
        <v>326.937</v>
      </c>
      <c r="D58" s="29">
        <f t="shared" si="3"/>
        <v>35.91530264747886</v>
      </c>
    </row>
    <row r="59" spans="1:4" ht="12.75">
      <c r="A59" s="26" t="s">
        <v>60</v>
      </c>
      <c r="B59" s="28">
        <v>21866.257</v>
      </c>
      <c r="C59" s="30">
        <v>10473.247</v>
      </c>
      <c r="D59" s="29">
        <f t="shared" si="3"/>
        <v>47.89684398203131</v>
      </c>
    </row>
    <row r="60" spans="1:4" ht="12.75">
      <c r="A60" s="24" t="s">
        <v>35</v>
      </c>
      <c r="B60" s="32">
        <f>SUM(B61:B62)</f>
        <v>111506.561</v>
      </c>
      <c r="C60" s="32">
        <f>SUM(C61:C62)</f>
        <v>56449.799</v>
      </c>
      <c r="D60" s="23">
        <f t="shared" si="3"/>
        <v>50.62464351312924</v>
      </c>
    </row>
    <row r="61" spans="1:4" ht="12.75">
      <c r="A61" s="26" t="s">
        <v>61</v>
      </c>
      <c r="B61" s="28">
        <v>82625.747</v>
      </c>
      <c r="C61" s="30">
        <v>41728.061</v>
      </c>
      <c r="D61" s="29">
        <f t="shared" si="3"/>
        <v>50.502491674901286</v>
      </c>
    </row>
    <row r="62" spans="1:4" ht="12.75">
      <c r="A62" s="26" t="s">
        <v>62</v>
      </c>
      <c r="B62" s="28">
        <v>28880.814</v>
      </c>
      <c r="C62" s="30">
        <v>14721.738</v>
      </c>
      <c r="D62" s="29">
        <f t="shared" si="3"/>
        <v>50.97411035575382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321478.136</v>
      </c>
      <c r="C65" s="32">
        <f>C66+C67+C68+C69+C70</f>
        <v>141366.311</v>
      </c>
      <c r="D65" s="23">
        <f aca="true" t="shared" si="4" ref="D65:D79">C65/B65*100</f>
        <v>43.973849282241694</v>
      </c>
    </row>
    <row r="66" spans="1:4" ht="12.75">
      <c r="A66" s="26" t="s">
        <v>63</v>
      </c>
      <c r="B66" s="28">
        <v>2000.5</v>
      </c>
      <c r="C66" s="30">
        <v>1217.479</v>
      </c>
      <c r="D66" s="29">
        <f t="shared" si="4"/>
        <v>60.858735316170964</v>
      </c>
    </row>
    <row r="67" spans="1:4" ht="12.75">
      <c r="A67" s="26" t="s">
        <v>64</v>
      </c>
      <c r="B67" s="28">
        <v>74503</v>
      </c>
      <c r="C67" s="30">
        <v>36214.38</v>
      </c>
      <c r="D67" s="29">
        <f t="shared" si="4"/>
        <v>48.60794867320779</v>
      </c>
    </row>
    <row r="68" spans="1:4" ht="12.75">
      <c r="A68" s="26" t="s">
        <v>65</v>
      </c>
      <c r="B68" s="28">
        <v>111803.86</v>
      </c>
      <c r="C68" s="30">
        <v>52012.883</v>
      </c>
      <c r="D68" s="29">
        <f t="shared" si="4"/>
        <v>46.52154496275889</v>
      </c>
    </row>
    <row r="69" spans="1:4" ht="12.75">
      <c r="A69" s="26" t="s">
        <v>66</v>
      </c>
      <c r="B69" s="28">
        <v>120070.2</v>
      </c>
      <c r="C69" s="30">
        <v>46111.612</v>
      </c>
      <c r="D69" s="29">
        <f t="shared" si="4"/>
        <v>38.403877065250164</v>
      </c>
    </row>
    <row r="70" spans="1:4" ht="12.75">
      <c r="A70" s="26" t="s">
        <v>67</v>
      </c>
      <c r="B70" s="28">
        <v>13100.576</v>
      </c>
      <c r="C70" s="30">
        <v>5809.957</v>
      </c>
      <c r="D70" s="29">
        <f>C70/B70*100</f>
        <v>44.34886679791789</v>
      </c>
    </row>
    <row r="71" spans="1:4" ht="12.75">
      <c r="A71" s="24" t="s">
        <v>36</v>
      </c>
      <c r="B71" s="22">
        <f>B72+B73</f>
        <v>5891.2</v>
      </c>
      <c r="C71" s="22">
        <f>C72+C73</f>
        <v>4273.645</v>
      </c>
      <c r="D71" s="23">
        <f t="shared" si="4"/>
        <v>72.54286053775122</v>
      </c>
    </row>
    <row r="72" spans="1:4" ht="12.75">
      <c r="A72" s="26" t="s">
        <v>96</v>
      </c>
      <c r="B72" s="27">
        <v>141.8</v>
      </c>
      <c r="C72" s="27">
        <v>127.323</v>
      </c>
      <c r="D72" s="29">
        <f t="shared" si="4"/>
        <v>89.79055007052185</v>
      </c>
    </row>
    <row r="73" spans="1:4" ht="12.75">
      <c r="A73" s="26" t="s">
        <v>95</v>
      </c>
      <c r="B73" s="27">
        <v>5749.4</v>
      </c>
      <c r="C73" s="27">
        <v>4146.322</v>
      </c>
      <c r="D73" s="29">
        <f t="shared" si="4"/>
        <v>72.11747312763072</v>
      </c>
    </row>
    <row r="74" spans="1:4" ht="12.75">
      <c r="A74" s="24" t="s">
        <v>37</v>
      </c>
      <c r="B74" s="22">
        <v>2539.1</v>
      </c>
      <c r="C74" s="22">
        <v>1541.144</v>
      </c>
      <c r="D74" s="23">
        <f t="shared" si="4"/>
        <v>60.696467252175964</v>
      </c>
    </row>
    <row r="75" spans="1:4" ht="25.5" customHeight="1">
      <c r="A75" s="24" t="s">
        <v>38</v>
      </c>
      <c r="B75" s="22">
        <v>0</v>
      </c>
      <c r="C75" s="22">
        <v>0</v>
      </c>
      <c r="D75" s="23" t="e">
        <f t="shared" si="4"/>
        <v>#DIV/0!</v>
      </c>
    </row>
    <row r="76" spans="1:4" ht="24">
      <c r="A76" s="24" t="s">
        <v>41</v>
      </c>
      <c r="B76" s="22">
        <f>B77+B78</f>
        <v>90647.661</v>
      </c>
      <c r="C76" s="22">
        <f>C77+C78</f>
        <v>33927.922</v>
      </c>
      <c r="D76" s="23">
        <f t="shared" si="4"/>
        <v>37.42834798572464</v>
      </c>
    </row>
    <row r="77" spans="1:4" ht="24">
      <c r="A77" s="26" t="s">
        <v>23</v>
      </c>
      <c r="B77" s="27">
        <v>76023</v>
      </c>
      <c r="C77" s="30">
        <v>31347.025</v>
      </c>
      <c r="D77" s="29">
        <f t="shared" si="4"/>
        <v>41.233606934743435</v>
      </c>
    </row>
    <row r="78" spans="1:4" ht="12.75">
      <c r="A78" s="26" t="s">
        <v>106</v>
      </c>
      <c r="B78" s="27">
        <v>14624.661</v>
      </c>
      <c r="C78" s="27">
        <v>2580.897</v>
      </c>
      <c r="D78" s="29">
        <f t="shared" si="4"/>
        <v>17.64756803593601</v>
      </c>
    </row>
    <row r="79" spans="1:4" ht="12.75">
      <c r="A79" s="24" t="s">
        <v>28</v>
      </c>
      <c r="B79" s="22">
        <f>B31+B39+B41+B43+B50+B54+B60+B65+B71+B74+B75+B76</f>
        <v>1181788.665</v>
      </c>
      <c r="C79" s="22">
        <f>C31+C39+C41+C43+C50+C54+C60+C63+C65+C71+C74+C75+C76</f>
        <v>551881.796</v>
      </c>
      <c r="D79" s="23">
        <f t="shared" si="4"/>
        <v>46.69885677063927</v>
      </c>
    </row>
    <row r="80" spans="1:4" ht="24">
      <c r="A80" s="24" t="s">
        <v>29</v>
      </c>
      <c r="B80" s="49">
        <f>B29-B79</f>
        <v>51671.99800000014</v>
      </c>
      <c r="C80" s="32">
        <f>C29-C79</f>
        <v>14840.108000000007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-51672</v>
      </c>
      <c r="C84" s="6">
        <f>C85+C90</f>
        <v>-14840.110000000102</v>
      </c>
      <c r="D84" s="8"/>
    </row>
    <row r="85" spans="1:4" ht="24">
      <c r="A85" s="39" t="s">
        <v>94</v>
      </c>
      <c r="B85" s="47">
        <f>B86</f>
        <v>0</v>
      </c>
      <c r="C85" s="47">
        <f>C86</f>
        <v>0</v>
      </c>
      <c r="D85" s="8"/>
    </row>
    <row r="86" spans="1:4" ht="24">
      <c r="A86" s="2" t="s">
        <v>73</v>
      </c>
      <c r="B86" s="3">
        <v>0</v>
      </c>
      <c r="C86" s="3">
        <v>0</v>
      </c>
      <c r="D86" s="16"/>
    </row>
    <row r="87" spans="1:4" ht="36">
      <c r="A87" s="2" t="s">
        <v>74</v>
      </c>
      <c r="B87" s="3">
        <v>0</v>
      </c>
      <c r="C87" s="3">
        <v>0</v>
      </c>
      <c r="D87" s="16"/>
    </row>
    <row r="88" spans="1:4" ht="36">
      <c r="A88" s="5" t="s">
        <v>75</v>
      </c>
      <c r="B88" s="3">
        <v>0</v>
      </c>
      <c r="C88" s="3">
        <v>0</v>
      </c>
      <c r="D88" s="8"/>
    </row>
    <row r="89" spans="1:4" ht="48">
      <c r="A89" s="5" t="s">
        <v>76</v>
      </c>
      <c r="B89" s="3">
        <v>0</v>
      </c>
      <c r="C89" s="3">
        <v>0</v>
      </c>
      <c r="D89" s="16"/>
    </row>
    <row r="90" spans="1:4" ht="12.75">
      <c r="A90" s="48" t="s">
        <v>81</v>
      </c>
      <c r="B90" s="47">
        <f>B91</f>
        <v>-51672</v>
      </c>
      <c r="C90" s="47">
        <f>C91</f>
        <v>-14840.110000000102</v>
      </c>
      <c r="D90" s="16"/>
    </row>
    <row r="91" spans="1:4" ht="24">
      <c r="A91" s="5" t="s">
        <v>77</v>
      </c>
      <c r="B91" s="4">
        <f>B92+B96</f>
        <v>-51672</v>
      </c>
      <c r="C91" s="4">
        <f>C92+C96</f>
        <v>-14840.110000000102</v>
      </c>
      <c r="D91" s="16"/>
    </row>
    <row r="92" spans="1:4" ht="12.75">
      <c r="A92" s="5" t="s">
        <v>86</v>
      </c>
      <c r="B92" s="4">
        <v>-1233460.664</v>
      </c>
      <c r="C92" s="7">
        <v>-576199.599</v>
      </c>
      <c r="D92" s="16"/>
    </row>
    <row r="93" spans="1:4" ht="12.75">
      <c r="A93" s="5" t="s">
        <v>87</v>
      </c>
      <c r="B93" s="4">
        <v>-1233460.664</v>
      </c>
      <c r="C93" s="7">
        <v>-576199.599</v>
      </c>
      <c r="D93" s="8"/>
    </row>
    <row r="94" spans="1:4" ht="24.75">
      <c r="A94" s="5" t="s">
        <v>88</v>
      </c>
      <c r="B94" s="4">
        <v>-1233460.664</v>
      </c>
      <c r="C94" s="7">
        <v>-576199.599</v>
      </c>
      <c r="D94" s="46"/>
    </row>
    <row r="95" spans="1:4" ht="24.75">
      <c r="A95" s="5" t="s">
        <v>89</v>
      </c>
      <c r="B95" s="4">
        <v>-1233460.664</v>
      </c>
      <c r="C95" s="7">
        <v>-576199.599</v>
      </c>
      <c r="D95" s="46"/>
    </row>
    <row r="96" spans="1:4" ht="15">
      <c r="A96" s="5" t="s">
        <v>78</v>
      </c>
      <c r="B96" s="4">
        <v>1181788.664</v>
      </c>
      <c r="C96" s="7">
        <v>561359.489</v>
      </c>
      <c r="D96" s="46"/>
    </row>
    <row r="97" spans="1:4" ht="15">
      <c r="A97" s="5" t="s">
        <v>79</v>
      </c>
      <c r="B97" s="4">
        <v>1181788.664</v>
      </c>
      <c r="C97" s="7">
        <v>561359.489</v>
      </c>
      <c r="D97" s="46"/>
    </row>
    <row r="98" spans="1:4" ht="24.75">
      <c r="A98" s="5" t="s">
        <v>82</v>
      </c>
      <c r="B98" s="4">
        <v>1181788.664</v>
      </c>
      <c r="C98" s="7">
        <v>561359.489</v>
      </c>
      <c r="D98" s="46"/>
    </row>
    <row r="99" spans="1:4" ht="24.75">
      <c r="A99" s="5" t="s">
        <v>80</v>
      </c>
      <c r="B99" s="4">
        <v>1181788.664</v>
      </c>
      <c r="C99" s="7">
        <v>561359.489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47">
      <selection activeCell="C72" sqref="C7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108</v>
      </c>
      <c r="B3" s="84"/>
      <c r="C3" s="84"/>
      <c r="D3" s="84"/>
    </row>
    <row r="4" spans="1:4" ht="15.75" thickBot="1">
      <c r="A4" s="9"/>
      <c r="B4" s="10"/>
      <c r="C4" s="11"/>
      <c r="D4" s="8" t="s">
        <v>69</v>
      </c>
    </row>
    <row r="5" spans="1:4" ht="15.75" thickBot="1">
      <c r="A5" s="12" t="s">
        <v>1</v>
      </c>
      <c r="B5" s="13" t="s">
        <v>32</v>
      </c>
      <c r="C5" s="14" t="s">
        <v>33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B8+B10+B11+B13+B14+B15+B17+B18+B19+B20</f>
        <v>129600</v>
      </c>
      <c r="C7" s="22">
        <f>C8+C10+C11+C13+C14+C15+C17+C18+C19+C20</f>
        <v>80349.816</v>
      </c>
      <c r="D7" s="23">
        <f aca="true" t="shared" si="0" ref="D7:D17">C7/B7*100</f>
        <v>61.99831481481481</v>
      </c>
    </row>
    <row r="8" spans="1:4" ht="12.75">
      <c r="A8" s="24" t="s">
        <v>15</v>
      </c>
      <c r="B8" s="25">
        <f>B9</f>
        <v>83466</v>
      </c>
      <c r="C8" s="25">
        <f>C9</f>
        <v>48950.131</v>
      </c>
      <c r="D8" s="23">
        <f t="shared" si="0"/>
        <v>58.646791507919396</v>
      </c>
    </row>
    <row r="9" spans="1:4" ht="12.75">
      <c r="A9" s="26" t="s">
        <v>0</v>
      </c>
      <c r="B9" s="27">
        <v>83466</v>
      </c>
      <c r="C9" s="28">
        <v>48950.131</v>
      </c>
      <c r="D9" s="29">
        <f t="shared" si="0"/>
        <v>58.646791507919396</v>
      </c>
    </row>
    <row r="10" spans="1:4" ht="12.75">
      <c r="A10" s="24" t="s">
        <v>2</v>
      </c>
      <c r="B10" s="22">
        <v>9100</v>
      </c>
      <c r="C10" s="31">
        <v>7114.26</v>
      </c>
      <c r="D10" s="23">
        <f t="shared" si="0"/>
        <v>78.17868131868131</v>
      </c>
    </row>
    <row r="11" spans="1:4" ht="12.75">
      <c r="A11" s="24" t="s">
        <v>3</v>
      </c>
      <c r="B11" s="22">
        <f>B12</f>
        <v>460</v>
      </c>
      <c r="C11" s="22">
        <f>C12</f>
        <v>118.993</v>
      </c>
      <c r="D11" s="23">
        <f t="shared" si="0"/>
        <v>25.868043478260866</v>
      </c>
    </row>
    <row r="12" spans="1:4" ht="12.75">
      <c r="A12" s="26" t="s">
        <v>8</v>
      </c>
      <c r="B12" s="27">
        <v>460</v>
      </c>
      <c r="C12" s="30">
        <v>118.993</v>
      </c>
      <c r="D12" s="29">
        <f t="shared" si="0"/>
        <v>25.868043478260866</v>
      </c>
    </row>
    <row r="13" spans="1:4" ht="12.75">
      <c r="A13" s="24" t="s">
        <v>19</v>
      </c>
      <c r="B13" s="22">
        <v>3650</v>
      </c>
      <c r="C13" s="32">
        <v>2302.084</v>
      </c>
      <c r="D13" s="23">
        <f t="shared" si="0"/>
        <v>63.07079452054795</v>
      </c>
    </row>
    <row r="14" spans="1:4" ht="36">
      <c r="A14" s="24" t="s">
        <v>39</v>
      </c>
      <c r="B14" s="22">
        <v>25226</v>
      </c>
      <c r="C14" s="32">
        <v>14652.802</v>
      </c>
      <c r="D14" s="23">
        <f t="shared" si="0"/>
        <v>58.086109569491796</v>
      </c>
    </row>
    <row r="15" spans="1:4" ht="24">
      <c r="A15" s="24" t="s">
        <v>9</v>
      </c>
      <c r="B15" s="22">
        <f>B16</f>
        <v>210</v>
      </c>
      <c r="C15" s="22">
        <f>C16</f>
        <v>110.687</v>
      </c>
      <c r="D15" s="23">
        <f t="shared" si="0"/>
        <v>52.70809523809523</v>
      </c>
    </row>
    <row r="16" spans="1:4" ht="12.75">
      <c r="A16" s="26" t="s">
        <v>10</v>
      </c>
      <c r="B16" s="27">
        <v>210</v>
      </c>
      <c r="C16" s="30">
        <v>110.687</v>
      </c>
      <c r="D16" s="29">
        <f t="shared" si="0"/>
        <v>52.70809523809523</v>
      </c>
    </row>
    <row r="17" spans="1:4" ht="24">
      <c r="A17" s="24" t="s">
        <v>11</v>
      </c>
      <c r="B17" s="22">
        <v>3018</v>
      </c>
      <c r="C17" s="32">
        <v>1860.995</v>
      </c>
      <c r="D17" s="23">
        <f t="shared" si="0"/>
        <v>61.663187541418154</v>
      </c>
    </row>
    <row r="18" spans="1:4" ht="24">
      <c r="A18" s="24" t="s">
        <v>20</v>
      </c>
      <c r="B18" s="22">
        <v>3390</v>
      </c>
      <c r="C18" s="31">
        <v>3564.706</v>
      </c>
      <c r="D18" s="23" t="s">
        <v>68</v>
      </c>
    </row>
    <row r="19" spans="1:4" ht="12.75">
      <c r="A19" s="24" t="s">
        <v>21</v>
      </c>
      <c r="B19" s="22">
        <v>1080</v>
      </c>
      <c r="C19" s="31">
        <v>1645.36</v>
      </c>
      <c r="D19" s="23">
        <f>C19/B19*100</f>
        <v>152.34814814814814</v>
      </c>
    </row>
    <row r="20" spans="1:4" ht="12.75">
      <c r="A20" s="24" t="s">
        <v>4</v>
      </c>
      <c r="B20" s="22"/>
      <c r="C20" s="31">
        <v>29.798</v>
      </c>
      <c r="D20" s="23" t="s">
        <v>68</v>
      </c>
    </row>
    <row r="21" spans="1:4" ht="12.75">
      <c r="A21" s="24" t="s">
        <v>16</v>
      </c>
      <c r="B21" s="22">
        <f>B22+B27+B28</f>
        <v>1141858.6630000002</v>
      </c>
      <c r="C21" s="22">
        <f>C22+C27+C28</f>
        <v>576893.9949999999</v>
      </c>
      <c r="D21" s="23">
        <f aca="true" t="shared" si="1" ref="D21:D27">C21/B21*100</f>
        <v>50.52236443031652</v>
      </c>
    </row>
    <row r="22" spans="1:4" ht="36">
      <c r="A22" s="26" t="s">
        <v>22</v>
      </c>
      <c r="B22" s="27">
        <f>B23+B24+B25+B26</f>
        <v>1084358.6630000002</v>
      </c>
      <c r="C22" s="27">
        <f>C23+C24+C25+C26</f>
        <v>581326.8759999999</v>
      </c>
      <c r="D22" s="29">
        <f t="shared" si="1"/>
        <v>53.610202586632525</v>
      </c>
    </row>
    <row r="23" spans="1:4" ht="24">
      <c r="A23" s="26" t="s">
        <v>23</v>
      </c>
      <c r="B23" s="27">
        <v>407279</v>
      </c>
      <c r="C23" s="30">
        <v>235666.492</v>
      </c>
      <c r="D23" s="29">
        <f t="shared" si="1"/>
        <v>57.863649242902284</v>
      </c>
    </row>
    <row r="24" spans="1:4" ht="24">
      <c r="A24" s="26" t="s">
        <v>24</v>
      </c>
      <c r="B24" s="27">
        <v>94671.094</v>
      </c>
      <c r="C24" s="30">
        <v>17235.813</v>
      </c>
      <c r="D24" s="29">
        <f t="shared" si="1"/>
        <v>18.205993267596547</v>
      </c>
    </row>
    <row r="25" spans="1:4" ht="24">
      <c r="A25" s="26" t="s">
        <v>25</v>
      </c>
      <c r="B25" s="27">
        <v>581319.469</v>
      </c>
      <c r="C25" s="30">
        <v>328412.871</v>
      </c>
      <c r="D25" s="29">
        <f t="shared" si="1"/>
        <v>56.494387082019436</v>
      </c>
    </row>
    <row r="26" spans="1:4" ht="12.75">
      <c r="A26" s="26" t="s">
        <v>26</v>
      </c>
      <c r="B26" s="27">
        <v>1089.1</v>
      </c>
      <c r="C26" s="30">
        <v>11.7</v>
      </c>
      <c r="D26" s="29">
        <f t="shared" si="1"/>
        <v>1.0742815168487743</v>
      </c>
    </row>
    <row r="27" spans="1:4" ht="12.75">
      <c r="A27" s="26" t="s">
        <v>70</v>
      </c>
      <c r="B27" s="27">
        <v>57500</v>
      </c>
      <c r="C27" s="30">
        <v>0</v>
      </c>
      <c r="D27" s="29">
        <f t="shared" si="1"/>
        <v>0</v>
      </c>
    </row>
    <row r="28" spans="1:4" ht="48">
      <c r="A28" s="26" t="s">
        <v>71</v>
      </c>
      <c r="B28" s="27"/>
      <c r="C28" s="30">
        <v>-4432.881</v>
      </c>
      <c r="D28" s="29"/>
    </row>
    <row r="29" spans="1:4" ht="12.75">
      <c r="A29" s="24" t="s">
        <v>27</v>
      </c>
      <c r="B29" s="22">
        <f>B7+B21</f>
        <v>1271458.6630000002</v>
      </c>
      <c r="C29" s="22">
        <f>C7+C21</f>
        <v>657243.8109999999</v>
      </c>
      <c r="D29" s="23">
        <f>C29/B29*100</f>
        <v>51.69211002497215</v>
      </c>
    </row>
    <row r="30" spans="1:4" ht="12.75">
      <c r="A30" s="40"/>
      <c r="B30" s="41"/>
      <c r="C30" s="41"/>
      <c r="D30" s="42"/>
    </row>
    <row r="31" spans="1:4" ht="12.75">
      <c r="A31" s="40" t="s">
        <v>12</v>
      </c>
      <c r="B31" s="32">
        <f>SUM(B32:B38)</f>
        <v>72941.088</v>
      </c>
      <c r="C31" s="32">
        <f>SUM(C32:C38)</f>
        <v>40324.436</v>
      </c>
      <c r="D31" s="42">
        <f aca="true" t="shared" si="2" ref="D31:D36">C31/B31*100</f>
        <v>55.28356802135992</v>
      </c>
    </row>
    <row r="32" spans="1:4" ht="24">
      <c r="A32" s="26" t="s">
        <v>44</v>
      </c>
      <c r="B32" s="28">
        <v>1868.63</v>
      </c>
      <c r="C32" s="30">
        <v>785.218</v>
      </c>
      <c r="D32" s="29">
        <f t="shared" si="2"/>
        <v>42.021052856905854</v>
      </c>
    </row>
    <row r="33" spans="1:4" ht="36">
      <c r="A33" s="26" t="s">
        <v>45</v>
      </c>
      <c r="B33" s="28">
        <v>1562.29</v>
      </c>
      <c r="C33" s="30">
        <v>783.446</v>
      </c>
      <c r="D33" s="29">
        <f t="shared" si="2"/>
        <v>50.14728379494204</v>
      </c>
    </row>
    <row r="34" spans="1:4" ht="36">
      <c r="A34" s="26" t="s">
        <v>46</v>
      </c>
      <c r="B34" s="28">
        <v>27398.285</v>
      </c>
      <c r="C34" s="30">
        <v>14734.146</v>
      </c>
      <c r="D34" s="29">
        <f t="shared" si="2"/>
        <v>53.77762148251251</v>
      </c>
    </row>
    <row r="35" spans="1:4" ht="12.75">
      <c r="A35" s="26" t="s">
        <v>93</v>
      </c>
      <c r="B35" s="28">
        <v>5.9</v>
      </c>
      <c r="C35" s="30">
        <v>0</v>
      </c>
      <c r="D35" s="29">
        <f t="shared" si="2"/>
        <v>0</v>
      </c>
    </row>
    <row r="36" spans="1:4" ht="36">
      <c r="A36" s="26" t="s">
        <v>47</v>
      </c>
      <c r="B36" s="28">
        <v>596.735</v>
      </c>
      <c r="C36" s="30">
        <v>289.124</v>
      </c>
      <c r="D36" s="29">
        <f t="shared" si="2"/>
        <v>48.45098745674378</v>
      </c>
    </row>
    <row r="37" spans="1:4" ht="12.75">
      <c r="A37" s="26" t="s">
        <v>48</v>
      </c>
      <c r="B37" s="28">
        <v>500</v>
      </c>
      <c r="C37" s="30">
        <v>0</v>
      </c>
      <c r="D37" s="29">
        <v>0</v>
      </c>
    </row>
    <row r="38" spans="1:4" ht="12.75">
      <c r="A38" s="26" t="s">
        <v>49</v>
      </c>
      <c r="B38" s="28">
        <v>41009.248</v>
      </c>
      <c r="C38" s="30">
        <v>23732.502</v>
      </c>
      <c r="D38" s="29">
        <f aca="true" t="shared" si="3" ref="D38:D62">C38/B38*100</f>
        <v>57.87109775824224</v>
      </c>
    </row>
    <row r="39" spans="1:4" ht="12.75">
      <c r="A39" s="24" t="s">
        <v>34</v>
      </c>
      <c r="B39" s="22">
        <f>B40</f>
        <v>1776</v>
      </c>
      <c r="C39" s="22">
        <f>C40</f>
        <v>1159.109</v>
      </c>
      <c r="D39" s="23">
        <f t="shared" si="3"/>
        <v>65.26514639639639</v>
      </c>
    </row>
    <row r="40" spans="1:4" ht="12.75">
      <c r="A40" s="26" t="s">
        <v>50</v>
      </c>
      <c r="B40" s="27">
        <v>1776</v>
      </c>
      <c r="C40" s="30">
        <v>1159.109</v>
      </c>
      <c r="D40" s="23">
        <f t="shared" si="3"/>
        <v>65.26514639639639</v>
      </c>
    </row>
    <row r="41" spans="1:4" ht="24">
      <c r="A41" s="24" t="s">
        <v>13</v>
      </c>
      <c r="B41" s="32">
        <f>B42</f>
        <v>3606.772</v>
      </c>
      <c r="C41" s="32">
        <f>C42</f>
        <v>1657.526</v>
      </c>
      <c r="D41" s="23">
        <f t="shared" si="3"/>
        <v>45.955940658295006</v>
      </c>
    </row>
    <row r="42" spans="1:4" ht="24">
      <c r="A42" s="26" t="s">
        <v>51</v>
      </c>
      <c r="B42" s="28">
        <v>3606.772</v>
      </c>
      <c r="C42" s="30">
        <v>1657.526</v>
      </c>
      <c r="D42" s="29">
        <f t="shared" si="3"/>
        <v>45.955940658295006</v>
      </c>
    </row>
    <row r="43" spans="1:4" ht="12.75">
      <c r="A43" s="24" t="s">
        <v>14</v>
      </c>
      <c r="B43" s="32">
        <f>SUM(B44:B49)</f>
        <v>41489.387</v>
      </c>
      <c r="C43" s="32">
        <f>SUM(C44:C49)</f>
        <v>3674.677</v>
      </c>
      <c r="D43" s="23">
        <f t="shared" si="3"/>
        <v>8.856908394428677</v>
      </c>
    </row>
    <row r="44" spans="1:4" ht="12.75">
      <c r="A44" s="26" t="s">
        <v>102</v>
      </c>
      <c r="B44" s="28">
        <v>1215.495</v>
      </c>
      <c r="C44" s="28">
        <v>124.255</v>
      </c>
      <c r="D44" s="29">
        <f>C44/B44*100</f>
        <v>10.222584214661518</v>
      </c>
    </row>
    <row r="45" spans="1:4" ht="12.75">
      <c r="A45" s="26" t="s">
        <v>72</v>
      </c>
      <c r="B45" s="28">
        <v>5383</v>
      </c>
      <c r="C45" s="30">
        <v>1137.919</v>
      </c>
      <c r="D45" s="29">
        <f>C45/B45*100</f>
        <v>21.139123165521088</v>
      </c>
    </row>
    <row r="46" spans="1:4" ht="12.75">
      <c r="A46" s="26" t="s">
        <v>52</v>
      </c>
      <c r="B46" s="28">
        <v>3022.41</v>
      </c>
      <c r="C46" s="30">
        <v>1576.929</v>
      </c>
      <c r="D46" s="29">
        <f t="shared" si="3"/>
        <v>52.174556066185595</v>
      </c>
    </row>
    <row r="47" spans="1:4" ht="12.75">
      <c r="A47" s="26" t="s">
        <v>53</v>
      </c>
      <c r="B47" s="28">
        <v>1500</v>
      </c>
      <c r="C47" s="30">
        <v>725.574</v>
      </c>
      <c r="D47" s="29">
        <f t="shared" si="3"/>
        <v>48.3716</v>
      </c>
    </row>
    <row r="48" spans="1:4" ht="12.75">
      <c r="A48" s="26" t="s">
        <v>98</v>
      </c>
      <c r="B48" s="28">
        <v>23628.482</v>
      </c>
      <c r="C48" s="30">
        <v>110</v>
      </c>
      <c r="D48" s="29">
        <f t="shared" si="3"/>
        <v>0.4655398514386155</v>
      </c>
    </row>
    <row r="49" spans="1:4" ht="12.75">
      <c r="A49" s="26" t="s">
        <v>54</v>
      </c>
      <c r="B49" s="28">
        <v>6740</v>
      </c>
      <c r="C49" s="30">
        <v>0</v>
      </c>
      <c r="D49" s="29">
        <f t="shared" si="3"/>
        <v>0</v>
      </c>
    </row>
    <row r="50" spans="1:4" ht="12.75">
      <c r="A50" s="24" t="s">
        <v>5</v>
      </c>
      <c r="B50" s="32">
        <f>SUM(B51:B53)</f>
        <v>71640.619</v>
      </c>
      <c r="C50" s="32">
        <f>SUM(C51:C53)</f>
        <v>7143.570000000001</v>
      </c>
      <c r="D50" s="23">
        <f t="shared" si="3"/>
        <v>9.971396254965358</v>
      </c>
    </row>
    <row r="51" spans="1:4" ht="12.75">
      <c r="A51" s="26" t="s">
        <v>55</v>
      </c>
      <c r="B51" s="28">
        <v>1680</v>
      </c>
      <c r="C51" s="30">
        <v>75.934</v>
      </c>
      <c r="D51" s="29">
        <f t="shared" si="3"/>
        <v>4.519880952380952</v>
      </c>
    </row>
    <row r="52" spans="1:4" ht="12.75">
      <c r="A52" s="26" t="s">
        <v>56</v>
      </c>
      <c r="B52" s="28">
        <v>68813.621</v>
      </c>
      <c r="C52" s="30">
        <v>7067.636</v>
      </c>
      <c r="D52" s="29">
        <f t="shared" si="3"/>
        <v>10.270693355898247</v>
      </c>
    </row>
    <row r="53" spans="1:4" ht="12.75">
      <c r="A53" s="26" t="s">
        <v>90</v>
      </c>
      <c r="B53" s="28">
        <v>1146.998</v>
      </c>
      <c r="C53" s="30">
        <v>0</v>
      </c>
      <c r="D53" s="29">
        <f t="shared" si="3"/>
        <v>0</v>
      </c>
    </row>
    <row r="54" spans="1:4" ht="12.75">
      <c r="A54" s="24" t="s">
        <v>6</v>
      </c>
      <c r="B54" s="32">
        <f>SUM(B55:B59)</f>
        <v>525744.1680000001</v>
      </c>
      <c r="C54" s="32">
        <f>SUM(C55:C59)</f>
        <v>311794.444</v>
      </c>
      <c r="D54" s="23">
        <f t="shared" si="3"/>
        <v>59.30535476714979</v>
      </c>
    </row>
    <row r="55" spans="1:4" ht="12.75">
      <c r="A55" s="26" t="s">
        <v>57</v>
      </c>
      <c r="B55" s="28">
        <v>163645.769</v>
      </c>
      <c r="C55" s="30">
        <v>91031.892</v>
      </c>
      <c r="D55" s="29">
        <f t="shared" si="3"/>
        <v>55.627403358042216</v>
      </c>
    </row>
    <row r="56" spans="1:4" ht="12.75">
      <c r="A56" s="26" t="s">
        <v>58</v>
      </c>
      <c r="B56" s="28">
        <v>279294.339</v>
      </c>
      <c r="C56" s="30">
        <v>173040.044</v>
      </c>
      <c r="D56" s="29">
        <f t="shared" si="3"/>
        <v>61.956158731881786</v>
      </c>
    </row>
    <row r="57" spans="1:4" ht="12.75">
      <c r="A57" s="26" t="s">
        <v>84</v>
      </c>
      <c r="B57" s="28">
        <v>58784.24</v>
      </c>
      <c r="C57" s="30">
        <v>33587.667</v>
      </c>
      <c r="D57" s="29">
        <f t="shared" si="3"/>
        <v>57.13719697660462</v>
      </c>
    </row>
    <row r="58" spans="1:4" ht="12.75">
      <c r="A58" s="26" t="s">
        <v>59</v>
      </c>
      <c r="B58" s="28">
        <v>770.673</v>
      </c>
      <c r="C58" s="30">
        <v>560.673</v>
      </c>
      <c r="D58" s="29">
        <f t="shared" si="3"/>
        <v>72.75108898326528</v>
      </c>
    </row>
    <row r="59" spans="1:4" ht="12.75">
      <c r="A59" s="26" t="s">
        <v>60</v>
      </c>
      <c r="B59" s="28">
        <v>23249.147</v>
      </c>
      <c r="C59" s="30">
        <v>13574.168</v>
      </c>
      <c r="D59" s="29">
        <f t="shared" si="3"/>
        <v>58.385660342721394</v>
      </c>
    </row>
    <row r="60" spans="1:4" ht="12.75">
      <c r="A60" s="24" t="s">
        <v>35</v>
      </c>
      <c r="B60" s="32">
        <f>SUM(B61:B62)</f>
        <v>124161.033</v>
      </c>
      <c r="C60" s="32">
        <f>SUM(C61:C62)</f>
        <v>66640.105</v>
      </c>
      <c r="D60" s="23">
        <f t="shared" si="3"/>
        <v>53.67231843182232</v>
      </c>
    </row>
    <row r="61" spans="1:4" ht="12.75">
      <c r="A61" s="26" t="s">
        <v>61</v>
      </c>
      <c r="B61" s="28">
        <v>93300.042</v>
      </c>
      <c r="C61" s="30">
        <v>49263.445</v>
      </c>
      <c r="D61" s="29">
        <f t="shared" si="3"/>
        <v>52.80109627389022</v>
      </c>
    </row>
    <row r="62" spans="1:4" ht="12.75">
      <c r="A62" s="26" t="s">
        <v>62</v>
      </c>
      <c r="B62" s="28">
        <v>30860.991</v>
      </c>
      <c r="C62" s="30">
        <v>17376.66</v>
      </c>
      <c r="D62" s="29">
        <f t="shared" si="3"/>
        <v>56.30622814413185</v>
      </c>
    </row>
    <row r="63" spans="1:4" ht="12.75" hidden="1">
      <c r="A63" s="24" t="s">
        <v>91</v>
      </c>
      <c r="B63" s="32">
        <f>B64</f>
        <v>0</v>
      </c>
      <c r="C63" s="32">
        <f>C64</f>
        <v>0</v>
      </c>
      <c r="D63" s="23">
        <v>0</v>
      </c>
    </row>
    <row r="64" spans="1:4" ht="12.75" hidden="1">
      <c r="A64" s="26" t="s">
        <v>92</v>
      </c>
      <c r="B64" s="28">
        <v>0</v>
      </c>
      <c r="C64" s="30">
        <v>0</v>
      </c>
      <c r="D64" s="29">
        <v>0</v>
      </c>
    </row>
    <row r="65" spans="1:4" ht="12.75">
      <c r="A65" s="24" t="s">
        <v>7</v>
      </c>
      <c r="B65" s="32">
        <f>B66+B67+B68+B69+B70</f>
        <v>321927.836</v>
      </c>
      <c r="C65" s="32">
        <f>C66+C67+C68+C69+C70</f>
        <v>165657.401</v>
      </c>
      <c r="D65" s="23">
        <f aca="true" t="shared" si="4" ref="D65:D79">C65/B65*100</f>
        <v>51.45793015550231</v>
      </c>
    </row>
    <row r="66" spans="1:4" ht="12.75">
      <c r="A66" s="26" t="s">
        <v>63</v>
      </c>
      <c r="B66" s="28">
        <v>2444.2</v>
      </c>
      <c r="C66" s="30">
        <v>1436.884</v>
      </c>
      <c r="D66" s="29">
        <f t="shared" si="4"/>
        <v>58.78749693151134</v>
      </c>
    </row>
    <row r="67" spans="1:4" ht="12.75">
      <c r="A67" s="26" t="s">
        <v>64</v>
      </c>
      <c r="B67" s="28">
        <v>74503</v>
      </c>
      <c r="C67" s="30">
        <v>42264.888</v>
      </c>
      <c r="D67" s="29">
        <f t="shared" si="4"/>
        <v>56.72910889494383</v>
      </c>
    </row>
    <row r="68" spans="1:4" ht="12.75">
      <c r="A68" s="26" t="s">
        <v>65</v>
      </c>
      <c r="B68" s="28">
        <v>111803.86</v>
      </c>
      <c r="C68" s="30">
        <v>61817.333</v>
      </c>
      <c r="D68" s="29">
        <f t="shared" si="4"/>
        <v>55.290875467090316</v>
      </c>
    </row>
    <row r="69" spans="1:4" ht="12.75">
      <c r="A69" s="26" t="s">
        <v>66</v>
      </c>
      <c r="B69" s="28">
        <v>120070.2</v>
      </c>
      <c r="C69" s="30">
        <v>52631.704</v>
      </c>
      <c r="D69" s="29">
        <f t="shared" si="4"/>
        <v>43.83411037876176</v>
      </c>
    </row>
    <row r="70" spans="1:4" ht="12.75">
      <c r="A70" s="26" t="s">
        <v>67</v>
      </c>
      <c r="B70" s="28">
        <v>13106.576</v>
      </c>
      <c r="C70" s="30">
        <v>7506.592</v>
      </c>
      <c r="D70" s="29">
        <f>C70/B70*100</f>
        <v>57.273478595782755</v>
      </c>
    </row>
    <row r="71" spans="1:4" ht="12.75">
      <c r="A71" s="24" t="s">
        <v>36</v>
      </c>
      <c r="B71" s="22">
        <f>B72+B73</f>
        <v>6025.5</v>
      </c>
      <c r="C71" s="22">
        <f>C72+C73</f>
        <v>4815.207</v>
      </c>
      <c r="D71" s="23">
        <f t="shared" si="4"/>
        <v>79.91381628080659</v>
      </c>
    </row>
    <row r="72" spans="1:4" ht="12.75">
      <c r="A72" s="26" t="s">
        <v>96</v>
      </c>
      <c r="B72" s="27">
        <v>141.8</v>
      </c>
      <c r="C72" s="27">
        <v>127.323</v>
      </c>
      <c r="D72" s="29">
        <f t="shared" si="4"/>
        <v>89.79055007052185</v>
      </c>
    </row>
    <row r="73" spans="1:4" ht="12.75">
      <c r="A73" s="26" t="s">
        <v>95</v>
      </c>
      <c r="B73" s="27">
        <v>5883.7</v>
      </c>
      <c r="C73" s="27">
        <v>4687.884</v>
      </c>
      <c r="D73" s="29">
        <f t="shared" si="4"/>
        <v>79.6757822458657</v>
      </c>
    </row>
    <row r="74" spans="1:4" ht="12.75">
      <c r="A74" s="24" t="s">
        <v>37</v>
      </c>
      <c r="B74" s="22">
        <v>2941.1</v>
      </c>
      <c r="C74" s="22">
        <v>1654.144</v>
      </c>
      <c r="D74" s="23">
        <f t="shared" si="4"/>
        <v>56.24235830131583</v>
      </c>
    </row>
    <row r="75" spans="1:4" ht="25.5" customHeight="1">
      <c r="A75" s="24" t="s">
        <v>38</v>
      </c>
      <c r="B75" s="22">
        <v>0</v>
      </c>
      <c r="C75" s="22">
        <v>0</v>
      </c>
      <c r="D75" s="23" t="e">
        <f t="shared" si="4"/>
        <v>#DIV/0!</v>
      </c>
    </row>
    <row r="76" spans="1:4" ht="24">
      <c r="A76" s="24" t="s">
        <v>41</v>
      </c>
      <c r="B76" s="22">
        <f>B77+B78</f>
        <v>112760.163</v>
      </c>
      <c r="C76" s="22">
        <f>C77+C78</f>
        <v>43497.515</v>
      </c>
      <c r="D76" s="23">
        <f t="shared" si="4"/>
        <v>38.57525019718178</v>
      </c>
    </row>
    <row r="77" spans="1:4" ht="24">
      <c r="A77" s="26" t="s">
        <v>23</v>
      </c>
      <c r="B77" s="27">
        <v>96023</v>
      </c>
      <c r="C77" s="30">
        <v>40470.222</v>
      </c>
      <c r="D77" s="29">
        <f t="shared" si="4"/>
        <v>42.14638367891027</v>
      </c>
    </row>
    <row r="78" spans="1:4" ht="12.75">
      <c r="A78" s="26" t="s">
        <v>106</v>
      </c>
      <c r="B78" s="27">
        <v>16737.163</v>
      </c>
      <c r="C78" s="27">
        <v>3027.293</v>
      </c>
      <c r="D78" s="29">
        <f t="shared" si="4"/>
        <v>18.087252899431043</v>
      </c>
    </row>
    <row r="79" spans="1:4" ht="12.75">
      <c r="A79" s="24" t="s">
        <v>28</v>
      </c>
      <c r="B79" s="22">
        <f>B31+B39+B41+B43+B50+B54+B60+B65+B71+B74+B75+B76</f>
        <v>1285013.666</v>
      </c>
      <c r="C79" s="22">
        <f>C31+C39+C41+C43+C50+C54+C60+C63+C65+C71+C74+C75+C76</f>
        <v>648018.134</v>
      </c>
      <c r="D79" s="23">
        <f t="shared" si="4"/>
        <v>50.42889045819688</v>
      </c>
    </row>
    <row r="80" spans="1:4" ht="24">
      <c r="A80" s="24" t="s">
        <v>29</v>
      </c>
      <c r="B80" s="49">
        <f>B29-B79</f>
        <v>-13555.002999999793</v>
      </c>
      <c r="C80" s="32">
        <f>C29-C79</f>
        <v>9225.676999999909</v>
      </c>
      <c r="D80" s="23" t="s">
        <v>99</v>
      </c>
    </row>
    <row r="81" spans="1:4" ht="12.75">
      <c r="A81" s="33"/>
      <c r="B81" s="34" t="s">
        <v>42</v>
      </c>
      <c r="C81" s="35"/>
      <c r="D81" s="8"/>
    </row>
    <row r="82" spans="1:4" ht="12.75">
      <c r="A82" s="36"/>
      <c r="B82" s="37"/>
      <c r="C82" s="38" t="s">
        <v>97</v>
      </c>
      <c r="D82" s="8"/>
    </row>
    <row r="83" spans="1:4" ht="22.5">
      <c r="A83" s="45" t="s">
        <v>1</v>
      </c>
      <c r="B83" s="43" t="s">
        <v>85</v>
      </c>
      <c r="C83" s="44" t="s">
        <v>33</v>
      </c>
      <c r="D83" s="8"/>
    </row>
    <row r="84" spans="1:4" ht="24">
      <c r="A84" s="1" t="s">
        <v>30</v>
      </c>
      <c r="B84" s="6">
        <f>B85+B90</f>
        <v>13555</v>
      </c>
      <c r="C84" s="6">
        <f>C85+C90</f>
        <v>-9225.67499999993</v>
      </c>
      <c r="D84" s="8"/>
    </row>
    <row r="85" spans="1:4" ht="24">
      <c r="A85" s="39" t="s">
        <v>94</v>
      </c>
      <c r="B85" s="47">
        <f>B86</f>
        <v>0</v>
      </c>
      <c r="C85" s="47">
        <f>C86</f>
        <v>0</v>
      </c>
      <c r="D85" s="8"/>
    </row>
    <row r="86" spans="1:4" ht="24">
      <c r="A86" s="2" t="s">
        <v>73</v>
      </c>
      <c r="B86" s="3">
        <v>0</v>
      </c>
      <c r="C86" s="3">
        <v>0</v>
      </c>
      <c r="D86" s="16"/>
    </row>
    <row r="87" spans="1:4" ht="36">
      <c r="A87" s="2" t="s">
        <v>74</v>
      </c>
      <c r="B87" s="3">
        <v>0</v>
      </c>
      <c r="C87" s="3">
        <v>0</v>
      </c>
      <c r="D87" s="16"/>
    </row>
    <row r="88" spans="1:4" ht="36">
      <c r="A88" s="5" t="s">
        <v>75</v>
      </c>
      <c r="B88" s="3">
        <v>0</v>
      </c>
      <c r="C88" s="3">
        <v>0</v>
      </c>
      <c r="D88" s="8"/>
    </row>
    <row r="89" spans="1:4" ht="48">
      <c r="A89" s="5" t="s">
        <v>76</v>
      </c>
      <c r="B89" s="3">
        <v>0</v>
      </c>
      <c r="C89" s="3">
        <v>0</v>
      </c>
      <c r="D89" s="16"/>
    </row>
    <row r="90" spans="1:4" ht="12.75">
      <c r="A90" s="48" t="s">
        <v>81</v>
      </c>
      <c r="B90" s="47">
        <f>B91</f>
        <v>13555</v>
      </c>
      <c r="C90" s="47">
        <f>C91</f>
        <v>-9225.67499999993</v>
      </c>
      <c r="D90" s="16"/>
    </row>
    <row r="91" spans="1:4" ht="24">
      <c r="A91" s="5" t="s">
        <v>77</v>
      </c>
      <c r="B91" s="4">
        <f>B92+B96</f>
        <v>13555</v>
      </c>
      <c r="C91" s="4">
        <f>C92+C96</f>
        <v>-9225.67499999993</v>
      </c>
      <c r="D91" s="16"/>
    </row>
    <row r="92" spans="1:4" ht="12.75">
      <c r="A92" s="5" t="s">
        <v>86</v>
      </c>
      <c r="B92" s="4">
        <v>-1271458.664</v>
      </c>
      <c r="C92" s="7">
        <v>-667220.436</v>
      </c>
      <c r="D92" s="16"/>
    </row>
    <row r="93" spans="1:4" ht="12.75">
      <c r="A93" s="5" t="s">
        <v>87</v>
      </c>
      <c r="B93" s="4">
        <v>-1271458.664</v>
      </c>
      <c r="C93" s="7">
        <v>-667220.436</v>
      </c>
      <c r="D93" s="8"/>
    </row>
    <row r="94" spans="1:4" ht="24.75">
      <c r="A94" s="5" t="s">
        <v>88</v>
      </c>
      <c r="B94" s="4">
        <v>-1271458.664</v>
      </c>
      <c r="C94" s="7">
        <v>-667220.436</v>
      </c>
      <c r="D94" s="46"/>
    </row>
    <row r="95" spans="1:4" ht="24.75">
      <c r="A95" s="5" t="s">
        <v>89</v>
      </c>
      <c r="B95" s="4">
        <v>-1271458.664</v>
      </c>
      <c r="C95" s="7">
        <v>-667220.436</v>
      </c>
      <c r="D95" s="46"/>
    </row>
    <row r="96" spans="1:4" ht="15">
      <c r="A96" s="5" t="s">
        <v>78</v>
      </c>
      <c r="B96" s="4">
        <v>1285013.664</v>
      </c>
      <c r="C96" s="7">
        <v>657994.761</v>
      </c>
      <c r="D96" s="46"/>
    </row>
    <row r="97" spans="1:4" ht="15">
      <c r="A97" s="5" t="s">
        <v>79</v>
      </c>
      <c r="B97" s="4">
        <v>1285013.664</v>
      </c>
      <c r="C97" s="7">
        <v>657994.761</v>
      </c>
      <c r="D97" s="46"/>
    </row>
    <row r="98" spans="1:4" ht="24.75">
      <c r="A98" s="5" t="s">
        <v>82</v>
      </c>
      <c r="B98" s="4">
        <v>1285013.664</v>
      </c>
      <c r="C98" s="7">
        <v>657994.761</v>
      </c>
      <c r="D98" s="46"/>
    </row>
    <row r="99" spans="1:4" ht="24.75">
      <c r="A99" s="5" t="s">
        <v>80</v>
      </c>
      <c r="B99" s="4">
        <v>1285013.664</v>
      </c>
      <c r="C99" s="7">
        <v>657994.761</v>
      </c>
      <c r="D99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4">
      <selection activeCell="C71" sqref="C71"/>
    </sheetView>
  </sheetViews>
  <sheetFormatPr defaultColWidth="9.00390625" defaultRowHeight="12.75"/>
  <cols>
    <col min="1" max="1" width="44.625" style="0" customWidth="1"/>
    <col min="2" max="4" width="19.1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109</v>
      </c>
      <c r="B3" s="84"/>
      <c r="C3" s="84"/>
      <c r="D3" s="84"/>
    </row>
    <row r="4" spans="1:4" ht="16.5" thickBot="1">
      <c r="A4" s="51"/>
      <c r="B4" s="50"/>
      <c r="C4" s="50"/>
      <c r="D4" s="50" t="s">
        <v>110</v>
      </c>
    </row>
    <row r="5" spans="1:4" ht="15.75" thickBot="1">
      <c r="A5" s="52" t="s">
        <v>1</v>
      </c>
      <c r="B5" s="13" t="s">
        <v>32</v>
      </c>
      <c r="C5" s="14" t="s">
        <v>33</v>
      </c>
      <c r="D5" s="15" t="s">
        <v>17</v>
      </c>
    </row>
    <row r="6" spans="1:4" ht="14.25">
      <c r="A6" s="53" t="s">
        <v>111</v>
      </c>
      <c r="B6" s="54"/>
      <c r="C6" s="55"/>
      <c r="D6" s="55"/>
    </row>
    <row r="7" spans="1:4" ht="12.75">
      <c r="A7" s="21" t="s">
        <v>18</v>
      </c>
      <c r="B7" s="56">
        <f>B8+B10+B11+B13+B14+B15+B17+B18+B19+B20</f>
        <v>129600</v>
      </c>
      <c r="C7" s="56">
        <f>C8+C10+C11+C13+C14+C15+C17+C18+C19+C20</f>
        <v>94455.498</v>
      </c>
      <c r="D7" s="56">
        <f>C7/B7*100</f>
        <v>72.88232870370372</v>
      </c>
    </row>
    <row r="8" spans="1:4" ht="12.75">
      <c r="A8" s="24" t="s">
        <v>15</v>
      </c>
      <c r="B8" s="57">
        <f>B9</f>
        <v>83466</v>
      </c>
      <c r="C8" s="57">
        <f>C9</f>
        <v>54080.287</v>
      </c>
      <c r="D8" s="57">
        <f aca="true" t="shared" si="0" ref="D8:D69">C8/B8*100</f>
        <v>64.79319363573191</v>
      </c>
    </row>
    <row r="9" spans="1:4" ht="12.75">
      <c r="A9" s="26" t="s">
        <v>0</v>
      </c>
      <c r="B9" s="58">
        <v>83466</v>
      </c>
      <c r="C9" s="59">
        <v>54080.287</v>
      </c>
      <c r="D9" s="59">
        <f t="shared" si="0"/>
        <v>64.79319363573191</v>
      </c>
    </row>
    <row r="10" spans="1:4" ht="12.75">
      <c r="A10" s="24" t="s">
        <v>2</v>
      </c>
      <c r="B10" s="56">
        <v>9100</v>
      </c>
      <c r="C10" s="60">
        <v>7308.191</v>
      </c>
      <c r="D10" s="60">
        <f t="shared" si="0"/>
        <v>80.30979120879121</v>
      </c>
    </row>
    <row r="11" spans="1:4" ht="12.75">
      <c r="A11" s="24" t="s">
        <v>3</v>
      </c>
      <c r="B11" s="56">
        <f>B12</f>
        <v>460</v>
      </c>
      <c r="C11" s="56">
        <f>C12</f>
        <v>144.567</v>
      </c>
      <c r="D11" s="56">
        <f t="shared" si="0"/>
        <v>31.427608695652175</v>
      </c>
    </row>
    <row r="12" spans="1:4" ht="12.75">
      <c r="A12" s="26" t="s">
        <v>8</v>
      </c>
      <c r="B12" s="58">
        <v>460</v>
      </c>
      <c r="C12" s="59">
        <v>144.567</v>
      </c>
      <c r="D12" s="59">
        <f t="shared" si="0"/>
        <v>31.427608695652175</v>
      </c>
    </row>
    <row r="13" spans="1:4" ht="12.75">
      <c r="A13" s="24" t="s">
        <v>19</v>
      </c>
      <c r="B13" s="56">
        <v>3650</v>
      </c>
      <c r="C13" s="60">
        <v>2655.39</v>
      </c>
      <c r="D13" s="60">
        <f t="shared" si="0"/>
        <v>72.75041095890411</v>
      </c>
    </row>
    <row r="14" spans="1:4" ht="36">
      <c r="A14" s="24" t="s">
        <v>39</v>
      </c>
      <c r="B14" s="56">
        <v>25226</v>
      </c>
      <c r="C14" s="60">
        <v>16574.598</v>
      </c>
      <c r="D14" s="60">
        <f t="shared" si="0"/>
        <v>65.70442400697694</v>
      </c>
    </row>
    <row r="15" spans="1:4" ht="24">
      <c r="A15" s="24" t="s">
        <v>9</v>
      </c>
      <c r="B15" s="56">
        <f>B16</f>
        <v>210</v>
      </c>
      <c r="C15" s="56">
        <f>C16</f>
        <v>108.164</v>
      </c>
      <c r="D15" s="56">
        <f t="shared" si="0"/>
        <v>51.50666666666667</v>
      </c>
    </row>
    <row r="16" spans="1:4" ht="12.75">
      <c r="A16" s="26" t="s">
        <v>10</v>
      </c>
      <c r="B16" s="58">
        <v>210</v>
      </c>
      <c r="C16" s="59">
        <v>108.164</v>
      </c>
      <c r="D16" s="59">
        <f t="shared" si="0"/>
        <v>51.50666666666667</v>
      </c>
    </row>
    <row r="17" spans="1:4" ht="24">
      <c r="A17" s="24" t="s">
        <v>11</v>
      </c>
      <c r="B17" s="56">
        <v>3018</v>
      </c>
      <c r="C17" s="60">
        <v>2077.153</v>
      </c>
      <c r="D17" s="60">
        <f t="shared" si="0"/>
        <v>68.82548045062956</v>
      </c>
    </row>
    <row r="18" spans="1:4" ht="24">
      <c r="A18" s="24" t="s">
        <v>20</v>
      </c>
      <c r="B18" s="56">
        <v>3390</v>
      </c>
      <c r="C18" s="60">
        <v>3806.948</v>
      </c>
      <c r="D18" s="60">
        <f t="shared" si="0"/>
        <v>112.29935103244837</v>
      </c>
    </row>
    <row r="19" spans="1:4" ht="12.75">
      <c r="A19" s="24" t="s">
        <v>21</v>
      </c>
      <c r="B19" s="56">
        <v>1080</v>
      </c>
      <c r="C19" s="60">
        <v>7688.802</v>
      </c>
      <c r="D19" s="60">
        <f t="shared" si="0"/>
        <v>711.926111111111</v>
      </c>
    </row>
    <row r="20" spans="1:4" ht="12.75">
      <c r="A20" s="24" t="s">
        <v>4</v>
      </c>
      <c r="B20" s="56">
        <v>0</v>
      </c>
      <c r="C20" s="60">
        <v>11.398</v>
      </c>
      <c r="D20" s="60" t="e">
        <f t="shared" si="0"/>
        <v>#DIV/0!</v>
      </c>
    </row>
    <row r="21" spans="1:4" ht="12.75">
      <c r="A21" s="24" t="s">
        <v>16</v>
      </c>
      <c r="B21" s="56">
        <f>B22+B27+B28</f>
        <v>1142068.594</v>
      </c>
      <c r="C21" s="56">
        <f>C22+C27+C28</f>
        <v>650500.604</v>
      </c>
      <c r="D21" s="56">
        <f t="shared" si="0"/>
        <v>56.95810281602053</v>
      </c>
    </row>
    <row r="22" spans="1:4" ht="36">
      <c r="A22" s="26" t="s">
        <v>22</v>
      </c>
      <c r="B22" s="58">
        <f>B23+B24+B25+B26</f>
        <v>1084568.594</v>
      </c>
      <c r="C22" s="58">
        <f>C23+C24+C25+C26</f>
        <v>654820.6240000001</v>
      </c>
      <c r="D22" s="58">
        <f t="shared" si="0"/>
        <v>60.37613735291325</v>
      </c>
    </row>
    <row r="23" spans="1:4" ht="24">
      <c r="A23" s="26" t="s">
        <v>23</v>
      </c>
      <c r="B23" s="58">
        <v>407279</v>
      </c>
      <c r="C23" s="59">
        <v>269993.492</v>
      </c>
      <c r="D23" s="59">
        <f t="shared" si="0"/>
        <v>66.2920238951677</v>
      </c>
    </row>
    <row r="24" spans="1:4" ht="24">
      <c r="A24" s="26" t="s">
        <v>24</v>
      </c>
      <c r="B24" s="58">
        <v>94881.094</v>
      </c>
      <c r="C24" s="59">
        <v>23092.846</v>
      </c>
      <c r="D24" s="59">
        <f t="shared" si="0"/>
        <v>24.3387223170087</v>
      </c>
    </row>
    <row r="25" spans="1:4" ht="24">
      <c r="A25" s="26" t="s">
        <v>25</v>
      </c>
      <c r="B25" s="58">
        <v>581319.4</v>
      </c>
      <c r="C25" s="59">
        <v>361166.886</v>
      </c>
      <c r="D25" s="59">
        <f t="shared" si="0"/>
        <v>62.12882040406702</v>
      </c>
    </row>
    <row r="26" spans="1:4" ht="12.75">
      <c r="A26" s="26" t="s">
        <v>26</v>
      </c>
      <c r="B26" s="58">
        <v>1089.1</v>
      </c>
      <c r="C26" s="59">
        <v>567.4</v>
      </c>
      <c r="D26" s="59">
        <f t="shared" si="0"/>
        <v>52.09806262051235</v>
      </c>
    </row>
    <row r="27" spans="1:4" ht="12.75">
      <c r="A27" s="26" t="s">
        <v>70</v>
      </c>
      <c r="B27" s="58">
        <v>57500</v>
      </c>
      <c r="C27" s="59">
        <v>115</v>
      </c>
      <c r="D27" s="59">
        <f t="shared" si="0"/>
        <v>0.2</v>
      </c>
    </row>
    <row r="28" spans="1:4" ht="48">
      <c r="A28" s="26" t="s">
        <v>71</v>
      </c>
      <c r="B28" s="58">
        <v>0</v>
      </c>
      <c r="C28" s="59">
        <v>-4435.02</v>
      </c>
      <c r="D28" s="59" t="e">
        <f t="shared" si="0"/>
        <v>#DIV/0!</v>
      </c>
    </row>
    <row r="29" spans="1:4" ht="12.75">
      <c r="A29" s="24" t="s">
        <v>27</v>
      </c>
      <c r="B29" s="56">
        <f>B7+B21</f>
        <v>1271668.594</v>
      </c>
      <c r="C29" s="56">
        <f>C7+C21</f>
        <v>744956.1020000001</v>
      </c>
      <c r="D29" s="56">
        <f t="shared" si="0"/>
        <v>58.580993940941816</v>
      </c>
    </row>
    <row r="30" spans="1:4" ht="15.75">
      <c r="A30" s="61" t="s">
        <v>112</v>
      </c>
      <c r="B30" s="62"/>
      <c r="C30" s="62"/>
      <c r="D30" s="63" t="e">
        <f t="shared" si="0"/>
        <v>#DIV/0!</v>
      </c>
    </row>
    <row r="31" spans="1:4" ht="12.75">
      <c r="A31" s="64" t="s">
        <v>12</v>
      </c>
      <c r="B31" s="65">
        <f>SUM(B32:B38)</f>
        <v>73037.228</v>
      </c>
      <c r="C31" s="65">
        <f>SUM(C32:C38)</f>
        <v>46745.58</v>
      </c>
      <c r="D31" s="60">
        <f t="shared" si="0"/>
        <v>64.00240162455233</v>
      </c>
    </row>
    <row r="32" spans="1:4" ht="24">
      <c r="A32" s="66" t="s">
        <v>44</v>
      </c>
      <c r="B32" s="67">
        <v>1868.63</v>
      </c>
      <c r="C32" s="67">
        <v>1088.55</v>
      </c>
      <c r="D32" s="59">
        <f t="shared" si="0"/>
        <v>58.253907943252536</v>
      </c>
    </row>
    <row r="33" spans="1:4" ht="36">
      <c r="A33" s="66" t="s">
        <v>45</v>
      </c>
      <c r="B33" s="67">
        <v>1562.29</v>
      </c>
      <c r="C33" s="67">
        <v>1055.31</v>
      </c>
      <c r="D33" s="59">
        <f t="shared" si="0"/>
        <v>67.54891857465644</v>
      </c>
    </row>
    <row r="34" spans="1:4" ht="48">
      <c r="A34" s="66" t="s">
        <v>46</v>
      </c>
      <c r="B34" s="67">
        <v>27306.5</v>
      </c>
      <c r="C34" s="67">
        <v>17460.18</v>
      </c>
      <c r="D34" s="59">
        <f t="shared" si="0"/>
        <v>63.941479135004485</v>
      </c>
    </row>
    <row r="35" spans="1:4" ht="12.75">
      <c r="A35" s="66" t="s">
        <v>93</v>
      </c>
      <c r="B35" s="67">
        <v>5.9</v>
      </c>
      <c r="C35" s="67">
        <v>3.66</v>
      </c>
      <c r="D35" s="59">
        <f t="shared" si="0"/>
        <v>62.03389830508475</v>
      </c>
    </row>
    <row r="36" spans="1:4" ht="36">
      <c r="A36" s="66" t="s">
        <v>47</v>
      </c>
      <c r="B36" s="67">
        <v>596.735</v>
      </c>
      <c r="C36" s="67">
        <v>308.86</v>
      </c>
      <c r="D36" s="59">
        <f t="shared" si="0"/>
        <v>51.758318181437325</v>
      </c>
    </row>
    <row r="37" spans="1:4" ht="12.75">
      <c r="A37" s="66" t="s">
        <v>48</v>
      </c>
      <c r="B37" s="67">
        <v>500</v>
      </c>
      <c r="C37" s="67">
        <v>0</v>
      </c>
      <c r="D37" s="59">
        <f t="shared" si="0"/>
        <v>0</v>
      </c>
    </row>
    <row r="38" spans="1:4" ht="12.75">
      <c r="A38" s="66" t="s">
        <v>49</v>
      </c>
      <c r="B38" s="67">
        <v>41197.173</v>
      </c>
      <c r="C38" s="67">
        <v>26829.02</v>
      </c>
      <c r="D38" s="59">
        <f t="shared" si="0"/>
        <v>65.12344912598735</v>
      </c>
    </row>
    <row r="39" spans="1:4" ht="12.75">
      <c r="A39" s="68" t="s">
        <v>34</v>
      </c>
      <c r="B39" s="65">
        <f>B40</f>
        <v>1776</v>
      </c>
      <c r="C39" s="65">
        <f>C40</f>
        <v>1159.11</v>
      </c>
      <c r="D39" s="56">
        <f t="shared" si="0"/>
        <v>65.2652027027027</v>
      </c>
    </row>
    <row r="40" spans="1:4" ht="12.75">
      <c r="A40" s="69" t="s">
        <v>50</v>
      </c>
      <c r="B40" s="67">
        <v>1776</v>
      </c>
      <c r="C40" s="67">
        <v>1159.11</v>
      </c>
      <c r="D40" s="70">
        <f t="shared" si="0"/>
        <v>65.2652027027027</v>
      </c>
    </row>
    <row r="41" spans="1:4" ht="24">
      <c r="A41" s="68" t="s">
        <v>13</v>
      </c>
      <c r="B41" s="65">
        <f>B42</f>
        <v>3606.772</v>
      </c>
      <c r="C41" s="65">
        <f>C42</f>
        <v>1968.63</v>
      </c>
      <c r="D41" s="60">
        <f t="shared" si="0"/>
        <v>54.58149281407309</v>
      </c>
    </row>
    <row r="42" spans="1:4" ht="36">
      <c r="A42" s="66" t="s">
        <v>51</v>
      </c>
      <c r="B42" s="67">
        <v>3606.772</v>
      </c>
      <c r="C42" s="67">
        <v>1968.63</v>
      </c>
      <c r="D42" s="59">
        <f t="shared" si="0"/>
        <v>54.58149281407309</v>
      </c>
    </row>
    <row r="43" spans="1:4" ht="12.75">
      <c r="A43" s="68" t="s">
        <v>14</v>
      </c>
      <c r="B43" s="65">
        <f>SUM(B44:B49)</f>
        <v>40984.865</v>
      </c>
      <c r="C43" s="65">
        <f>SUM(C44:C49)</f>
        <v>4302.41</v>
      </c>
      <c r="D43" s="60">
        <f t="shared" si="0"/>
        <v>10.497558061982149</v>
      </c>
    </row>
    <row r="44" spans="1:4" ht="12.75">
      <c r="A44" s="66" t="s">
        <v>102</v>
      </c>
      <c r="B44" s="71">
        <v>1215.495</v>
      </c>
      <c r="C44" s="71">
        <v>276.66</v>
      </c>
      <c r="D44" s="59">
        <f t="shared" si="0"/>
        <v>22.76109733071712</v>
      </c>
    </row>
    <row r="45" spans="1:4" ht="12.75">
      <c r="A45" s="66" t="s">
        <v>72</v>
      </c>
      <c r="B45" s="67">
        <v>5383</v>
      </c>
      <c r="C45" s="67">
        <v>1180.48</v>
      </c>
      <c r="D45" s="59">
        <f t="shared" si="0"/>
        <v>21.929778933680105</v>
      </c>
    </row>
    <row r="46" spans="1:4" ht="12.75">
      <c r="A46" s="66" t="s">
        <v>52</v>
      </c>
      <c r="B46" s="67">
        <v>3022.41</v>
      </c>
      <c r="C46" s="67">
        <v>1876.74</v>
      </c>
      <c r="D46" s="59">
        <f t="shared" si="0"/>
        <v>62.094156649825806</v>
      </c>
    </row>
    <row r="47" spans="1:4" ht="12.75">
      <c r="A47" s="66" t="s">
        <v>53</v>
      </c>
      <c r="B47" s="67">
        <v>1665.39</v>
      </c>
      <c r="C47" s="67">
        <v>852.53</v>
      </c>
      <c r="D47" s="59">
        <f t="shared" si="0"/>
        <v>51.19101231543362</v>
      </c>
    </row>
    <row r="48" spans="1:4" ht="12.75">
      <c r="A48" s="66" t="s">
        <v>98</v>
      </c>
      <c r="B48" s="71">
        <v>23837.96</v>
      </c>
      <c r="C48" s="71">
        <v>110</v>
      </c>
      <c r="D48" s="59">
        <f t="shared" si="0"/>
        <v>0.46144888237080695</v>
      </c>
    </row>
    <row r="49" spans="1:4" ht="12.75">
      <c r="A49" s="66" t="s">
        <v>54</v>
      </c>
      <c r="B49" s="67">
        <v>5860.61</v>
      </c>
      <c r="C49" s="67">
        <v>6</v>
      </c>
      <c r="D49" s="59">
        <f t="shared" si="0"/>
        <v>0.10237842135886879</v>
      </c>
    </row>
    <row r="50" spans="1:4" ht="12.75">
      <c r="A50" s="68" t="s">
        <v>5</v>
      </c>
      <c r="B50" s="65">
        <f>SUM(B51:B53)</f>
        <v>71431.14</v>
      </c>
      <c r="C50" s="65">
        <f>SUM(C51:C53)</f>
        <v>13085.55</v>
      </c>
      <c r="D50" s="60">
        <f t="shared" si="0"/>
        <v>18.319111244759636</v>
      </c>
    </row>
    <row r="51" spans="1:4" ht="12.75">
      <c r="A51" s="66" t="s">
        <v>55</v>
      </c>
      <c r="B51" s="67">
        <v>1680</v>
      </c>
      <c r="C51" s="67">
        <v>106.31</v>
      </c>
      <c r="D51" s="59">
        <f t="shared" si="0"/>
        <v>6.327976190476191</v>
      </c>
    </row>
    <row r="52" spans="1:4" ht="12.75">
      <c r="A52" s="66" t="s">
        <v>56</v>
      </c>
      <c r="B52" s="67">
        <v>68508.63</v>
      </c>
      <c r="C52" s="67">
        <v>12979.24</v>
      </c>
      <c r="D52" s="59">
        <f t="shared" si="0"/>
        <v>18.945408775507552</v>
      </c>
    </row>
    <row r="53" spans="1:4" ht="12.75">
      <c r="A53" s="66" t="s">
        <v>90</v>
      </c>
      <c r="B53" s="67">
        <v>1242.51</v>
      </c>
      <c r="C53" s="67">
        <v>0</v>
      </c>
      <c r="D53" s="59">
        <f t="shared" si="0"/>
        <v>0</v>
      </c>
    </row>
    <row r="54" spans="1:4" ht="12.75">
      <c r="A54" s="68" t="s">
        <v>6</v>
      </c>
      <c r="B54" s="65">
        <f>SUM(B55:B59)</f>
        <v>525956.1780000001</v>
      </c>
      <c r="C54" s="65">
        <f>SUM(C55:C59)</f>
        <v>336943.54</v>
      </c>
      <c r="D54" s="60">
        <f t="shared" si="0"/>
        <v>64.06304443105142</v>
      </c>
    </row>
    <row r="55" spans="1:4" ht="12.75">
      <c r="A55" s="66" t="s">
        <v>57</v>
      </c>
      <c r="B55" s="67">
        <v>163645.769</v>
      </c>
      <c r="C55" s="67">
        <v>102210.97</v>
      </c>
      <c r="D55" s="59">
        <f t="shared" si="0"/>
        <v>62.45866949361826</v>
      </c>
    </row>
    <row r="56" spans="1:4" ht="12.75">
      <c r="A56" s="66" t="s">
        <v>58</v>
      </c>
      <c r="B56" s="67">
        <f>279294.339+210</f>
        <v>279504.339</v>
      </c>
      <c r="C56" s="67">
        <v>182740.93</v>
      </c>
      <c r="D56" s="59">
        <f t="shared" si="0"/>
        <v>65.38035532965377</v>
      </c>
    </row>
    <row r="57" spans="1:4" ht="12.75">
      <c r="A57" s="66" t="s">
        <v>84</v>
      </c>
      <c r="B57" s="67">
        <v>58786.25</v>
      </c>
      <c r="C57" s="67">
        <v>35871.86</v>
      </c>
      <c r="D57" s="59">
        <f t="shared" si="0"/>
        <v>61.020833953518036</v>
      </c>
    </row>
    <row r="58" spans="1:4" ht="12.75">
      <c r="A58" s="66" t="s">
        <v>59</v>
      </c>
      <c r="B58" s="67">
        <v>770.673</v>
      </c>
      <c r="C58" s="67">
        <v>560.67</v>
      </c>
      <c r="D58" s="59">
        <f t="shared" si="0"/>
        <v>72.75069971310789</v>
      </c>
    </row>
    <row r="59" spans="1:4" ht="12.75">
      <c r="A59" s="66" t="s">
        <v>60</v>
      </c>
      <c r="B59" s="67">
        <v>23249.147</v>
      </c>
      <c r="C59" s="67">
        <v>15559.11</v>
      </c>
      <c r="D59" s="59">
        <f t="shared" si="0"/>
        <v>66.92335852149759</v>
      </c>
    </row>
    <row r="60" spans="1:4" ht="12.75">
      <c r="A60" s="68" t="s">
        <v>35</v>
      </c>
      <c r="B60" s="65">
        <f>SUM(B61:B62)</f>
        <v>124742.43000000001</v>
      </c>
      <c r="C60" s="65">
        <f>SUM(C61:C62)</f>
        <v>76646.468</v>
      </c>
      <c r="D60" s="60">
        <f t="shared" si="0"/>
        <v>61.443783001501565</v>
      </c>
    </row>
    <row r="61" spans="1:4" ht="12.75">
      <c r="A61" s="66" t="s">
        <v>61</v>
      </c>
      <c r="B61" s="67">
        <v>93860.63</v>
      </c>
      <c r="C61" s="67">
        <v>56372.988</v>
      </c>
      <c r="D61" s="59">
        <f t="shared" si="0"/>
        <v>60.06031282764669</v>
      </c>
    </row>
    <row r="62" spans="1:4" ht="12.75">
      <c r="A62" s="66" t="s">
        <v>62</v>
      </c>
      <c r="B62" s="67">
        <v>30881.8</v>
      </c>
      <c r="C62" s="67">
        <v>20273.48</v>
      </c>
      <c r="D62" s="59">
        <f t="shared" si="0"/>
        <v>65.64863447078862</v>
      </c>
    </row>
    <row r="63" spans="1:4" ht="12.75">
      <c r="A63" s="68" t="s">
        <v>7</v>
      </c>
      <c r="B63" s="65">
        <f>B64+B65+B66+B67+B68</f>
        <v>321935.27</v>
      </c>
      <c r="C63" s="65">
        <f>C64+C65+C66+C67+C68</f>
        <v>188279.63</v>
      </c>
      <c r="D63" s="60">
        <f t="shared" si="0"/>
        <v>58.48369145760264</v>
      </c>
    </row>
    <row r="64" spans="1:4" ht="12.75">
      <c r="A64" s="66" t="s">
        <v>63</v>
      </c>
      <c r="B64" s="67">
        <v>2444.2</v>
      </c>
      <c r="C64" s="67">
        <v>1438.14</v>
      </c>
      <c r="D64" s="59">
        <f t="shared" si="0"/>
        <v>58.83888388838885</v>
      </c>
    </row>
    <row r="65" spans="1:4" ht="12.75">
      <c r="A65" s="66" t="s">
        <v>64</v>
      </c>
      <c r="B65" s="67">
        <v>74503</v>
      </c>
      <c r="C65" s="67">
        <v>48360.36</v>
      </c>
      <c r="D65" s="59">
        <f t="shared" si="0"/>
        <v>64.91062104881684</v>
      </c>
    </row>
    <row r="66" spans="1:4" ht="12.75">
      <c r="A66" s="66" t="s">
        <v>65</v>
      </c>
      <c r="B66" s="67">
        <f>111803.86-0.07</f>
        <v>111803.79</v>
      </c>
      <c r="C66" s="67">
        <v>70518.86</v>
      </c>
      <c r="D66" s="59">
        <f t="shared" si="0"/>
        <v>63.07376520956937</v>
      </c>
    </row>
    <row r="67" spans="1:4" ht="12.75">
      <c r="A67" s="66" t="s">
        <v>66</v>
      </c>
      <c r="B67" s="67">
        <v>120070.2</v>
      </c>
      <c r="C67" s="67">
        <v>59054.97</v>
      </c>
      <c r="D67" s="59">
        <f t="shared" si="0"/>
        <v>49.183702534017606</v>
      </c>
    </row>
    <row r="68" spans="1:4" ht="12.75">
      <c r="A68" s="66" t="s">
        <v>67</v>
      </c>
      <c r="B68" s="67">
        <v>13114.08</v>
      </c>
      <c r="C68" s="67">
        <v>8907.3</v>
      </c>
      <c r="D68" s="59">
        <f t="shared" si="0"/>
        <v>67.92165367299879</v>
      </c>
    </row>
    <row r="69" spans="1:4" ht="12.75">
      <c r="A69" s="68" t="s">
        <v>36</v>
      </c>
      <c r="B69" s="65">
        <f>B70+B71</f>
        <v>6072.446</v>
      </c>
      <c r="C69" s="65">
        <f>C70+C71</f>
        <v>5110.620000000001</v>
      </c>
      <c r="D69" s="56">
        <f t="shared" si="0"/>
        <v>84.16081427484082</v>
      </c>
    </row>
    <row r="70" spans="1:4" ht="12.75">
      <c r="A70" s="66" t="s">
        <v>96</v>
      </c>
      <c r="B70" s="67">
        <v>188.746</v>
      </c>
      <c r="C70" s="67">
        <v>179.06</v>
      </c>
      <c r="D70" s="58">
        <f aca="true" t="shared" si="1" ref="D70:D79">C70/B70*100</f>
        <v>94.86823561823826</v>
      </c>
    </row>
    <row r="71" spans="1:4" ht="12.75">
      <c r="A71" s="66" t="s">
        <v>95</v>
      </c>
      <c r="B71" s="67">
        <v>5883.7</v>
      </c>
      <c r="C71" s="67">
        <v>4931.56</v>
      </c>
      <c r="D71" s="58">
        <f t="shared" si="1"/>
        <v>83.8173258323844</v>
      </c>
    </row>
    <row r="72" spans="1:4" ht="12.75">
      <c r="A72" s="68" t="s">
        <v>37</v>
      </c>
      <c r="B72" s="65">
        <f>B73</f>
        <v>2941.1</v>
      </c>
      <c r="C72" s="65">
        <f>C73</f>
        <v>1990.94</v>
      </c>
      <c r="D72" s="56">
        <f t="shared" si="1"/>
        <v>67.69372003672096</v>
      </c>
    </row>
    <row r="73" spans="1:4" ht="12.75">
      <c r="A73" s="72" t="s">
        <v>113</v>
      </c>
      <c r="B73" s="67">
        <v>2941.1</v>
      </c>
      <c r="C73" s="67">
        <v>1990.94</v>
      </c>
      <c r="D73" s="58">
        <f t="shared" si="1"/>
        <v>67.69372003672096</v>
      </c>
    </row>
    <row r="74" spans="1:4" ht="24">
      <c r="A74" s="68" t="s">
        <v>38</v>
      </c>
      <c r="B74" s="65">
        <v>0</v>
      </c>
      <c r="C74" s="65">
        <v>0</v>
      </c>
      <c r="D74" s="56" t="e">
        <f t="shared" si="1"/>
        <v>#DIV/0!</v>
      </c>
    </row>
    <row r="75" spans="1:4" ht="24">
      <c r="A75" s="68" t="s">
        <v>41</v>
      </c>
      <c r="B75" s="65">
        <f>B76+B77</f>
        <v>112740.163</v>
      </c>
      <c r="C75" s="65">
        <f>C76+C77</f>
        <v>56884.48</v>
      </c>
      <c r="D75" s="56">
        <f t="shared" si="1"/>
        <v>50.45626907599912</v>
      </c>
    </row>
    <row r="76" spans="1:4" ht="24">
      <c r="A76" s="66" t="s">
        <v>23</v>
      </c>
      <c r="B76" s="67">
        <v>96023</v>
      </c>
      <c r="C76" s="67">
        <v>53358.41</v>
      </c>
      <c r="D76" s="59">
        <f t="shared" si="1"/>
        <v>55.56836382949919</v>
      </c>
    </row>
    <row r="77" spans="1:4" ht="12.75">
      <c r="A77" s="66" t="s">
        <v>106</v>
      </c>
      <c r="B77" s="67">
        <v>16717.163</v>
      </c>
      <c r="C77" s="67">
        <v>3526.07</v>
      </c>
      <c r="D77" s="58">
        <f t="shared" si="1"/>
        <v>21.09251432195762</v>
      </c>
    </row>
    <row r="78" spans="1:4" ht="12.75">
      <c r="A78" s="68" t="s">
        <v>28</v>
      </c>
      <c r="B78" s="73">
        <f>B31+B39+B41+B43+B50+B54+B60+B63+B69+B72+B74+B75</f>
        <v>1285223.5920000002</v>
      </c>
      <c r="C78" s="73">
        <f>C31+C39+C41+C43+C50+C54+C60+C63+C69+C72+C74+C75</f>
        <v>733116.9579999999</v>
      </c>
      <c r="D78" s="56">
        <f t="shared" si="1"/>
        <v>57.04197795335831</v>
      </c>
    </row>
    <row r="79" spans="1:4" ht="24">
      <c r="A79" s="68" t="s">
        <v>29</v>
      </c>
      <c r="B79" s="74">
        <f>B29-B78</f>
        <v>-13554.998000000138</v>
      </c>
      <c r="C79" s="75">
        <f>C29-C78</f>
        <v>11839.144000000204</v>
      </c>
      <c r="D79" s="60">
        <f t="shared" si="1"/>
        <v>-87.34153999875237</v>
      </c>
    </row>
    <row r="80" spans="1:4" ht="12.75">
      <c r="A80" s="33"/>
      <c r="B80" s="34"/>
      <c r="C80" s="76"/>
      <c r="D80" s="76"/>
    </row>
    <row r="81" spans="1:3" ht="12.75">
      <c r="A81" s="36"/>
      <c r="B81" s="37"/>
      <c r="C81" s="38" t="s">
        <v>97</v>
      </c>
    </row>
    <row r="82" spans="1:3" ht="22.5">
      <c r="A82" s="45" t="s">
        <v>1</v>
      </c>
      <c r="B82" s="43" t="s">
        <v>85</v>
      </c>
      <c r="C82" s="44" t="s">
        <v>33</v>
      </c>
    </row>
    <row r="83" spans="1:3" ht="25.5">
      <c r="A83" s="77" t="s">
        <v>30</v>
      </c>
      <c r="B83" s="78">
        <f>B84+B89</f>
        <v>13555</v>
      </c>
      <c r="C83" s="78">
        <f>C84+C89</f>
        <v>-11839.124000000069</v>
      </c>
    </row>
    <row r="84" spans="1:3" ht="25.5">
      <c r="A84" s="77" t="s">
        <v>94</v>
      </c>
      <c r="B84" s="78">
        <f>B85</f>
        <v>0</v>
      </c>
      <c r="C84" s="78">
        <f>C85</f>
        <v>0</v>
      </c>
    </row>
    <row r="85" spans="1:3" ht="25.5">
      <c r="A85" s="79" t="s">
        <v>73</v>
      </c>
      <c r="B85" s="80">
        <v>0</v>
      </c>
      <c r="C85" s="80">
        <v>0</v>
      </c>
    </row>
    <row r="86" spans="1:3" ht="38.25">
      <c r="A86" s="79" t="s">
        <v>74</v>
      </c>
      <c r="B86" s="80">
        <v>0</v>
      </c>
      <c r="C86" s="80">
        <v>0</v>
      </c>
    </row>
    <row r="87" spans="1:3" ht="38.25">
      <c r="A87" s="79" t="s">
        <v>75</v>
      </c>
      <c r="B87" s="80">
        <v>0</v>
      </c>
      <c r="C87" s="80">
        <v>0</v>
      </c>
    </row>
    <row r="88" spans="1:3" ht="51">
      <c r="A88" s="79" t="s">
        <v>76</v>
      </c>
      <c r="B88" s="80">
        <v>0</v>
      </c>
      <c r="C88" s="80">
        <v>0</v>
      </c>
    </row>
    <row r="89" spans="1:3" ht="12.75">
      <c r="A89" s="77" t="s">
        <v>81</v>
      </c>
      <c r="B89" s="78">
        <f>B90</f>
        <v>13555</v>
      </c>
      <c r="C89" s="78">
        <f>C90</f>
        <v>-11839.124000000069</v>
      </c>
    </row>
    <row r="90" spans="1:3" ht="25.5">
      <c r="A90" s="79" t="s">
        <v>77</v>
      </c>
      <c r="B90" s="80">
        <f>B91+B95</f>
        <v>13555</v>
      </c>
      <c r="C90" s="67">
        <f>C91+C95</f>
        <v>-11839.124000000069</v>
      </c>
    </row>
    <row r="91" spans="1:3" ht="12.75">
      <c r="A91" s="79" t="s">
        <v>86</v>
      </c>
      <c r="B91" s="78">
        <v>-1271668.59</v>
      </c>
      <c r="C91" s="65">
        <v>-755059.17</v>
      </c>
    </row>
    <row r="92" spans="1:3" ht="12.75">
      <c r="A92" s="79" t="s">
        <v>87</v>
      </c>
      <c r="B92" s="80">
        <v>-1271668.59</v>
      </c>
      <c r="C92" s="67">
        <v>-755059.17</v>
      </c>
    </row>
    <row r="93" spans="1:3" ht="25.5">
      <c r="A93" s="79" t="s">
        <v>88</v>
      </c>
      <c r="B93" s="80">
        <v>-1271668.59</v>
      </c>
      <c r="C93" s="67">
        <v>-755059.17</v>
      </c>
    </row>
    <row r="94" spans="1:3" ht="25.5">
      <c r="A94" s="79" t="s">
        <v>89</v>
      </c>
      <c r="B94" s="80">
        <v>-1271668.59</v>
      </c>
      <c r="C94" s="67">
        <v>-755059.17</v>
      </c>
    </row>
    <row r="95" spans="1:3" ht="12.75">
      <c r="A95" s="79" t="s">
        <v>78</v>
      </c>
      <c r="B95" s="78">
        <v>1285223.59</v>
      </c>
      <c r="C95" s="65">
        <v>743220.046</v>
      </c>
    </row>
    <row r="96" spans="1:3" ht="12.75">
      <c r="A96" s="79" t="s">
        <v>79</v>
      </c>
      <c r="B96" s="80">
        <v>1285223.59</v>
      </c>
      <c r="C96" s="67">
        <v>743220.046</v>
      </c>
    </row>
    <row r="97" spans="1:3" ht="25.5">
      <c r="A97" s="79" t="s">
        <v>82</v>
      </c>
      <c r="B97" s="80">
        <v>1285223.59</v>
      </c>
      <c r="C97" s="67">
        <v>743220.046</v>
      </c>
    </row>
    <row r="98" spans="1:3" ht="25.5">
      <c r="A98" s="79" t="s">
        <v>80</v>
      </c>
      <c r="B98" s="80">
        <v>1285223.59</v>
      </c>
      <c r="C98" s="67">
        <v>743220.046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25">
      <selection activeCell="C24" sqref="C24"/>
    </sheetView>
  </sheetViews>
  <sheetFormatPr defaultColWidth="9.00390625" defaultRowHeight="12.75"/>
  <cols>
    <col min="1" max="1" width="44.625" style="0" customWidth="1"/>
    <col min="2" max="4" width="19.125" style="0" customWidth="1"/>
  </cols>
  <sheetData>
    <row r="1" spans="1:4" ht="15.75">
      <c r="A1" s="81" t="s">
        <v>43</v>
      </c>
      <c r="B1" s="82"/>
      <c r="C1" s="82"/>
      <c r="D1" s="82"/>
    </row>
    <row r="2" spans="1:4" ht="15.75">
      <c r="A2" s="83" t="s">
        <v>83</v>
      </c>
      <c r="B2" s="84"/>
      <c r="C2" s="84"/>
      <c r="D2" s="84"/>
    </row>
    <row r="3" spans="1:4" ht="15.75">
      <c r="A3" s="85" t="s">
        <v>114</v>
      </c>
      <c r="B3" s="84"/>
      <c r="C3" s="84"/>
      <c r="D3" s="84"/>
    </row>
    <row r="4" spans="1:4" ht="16.5" thickBot="1">
      <c r="A4" s="51"/>
      <c r="B4" s="50"/>
      <c r="C4" s="50"/>
      <c r="D4" s="50" t="s">
        <v>110</v>
      </c>
    </row>
    <row r="5" spans="1:4" ht="15.75" thickBot="1">
      <c r="A5" s="52" t="s">
        <v>1</v>
      </c>
      <c r="B5" s="13" t="s">
        <v>32</v>
      </c>
      <c r="C5" s="14" t="s">
        <v>33</v>
      </c>
      <c r="D5" s="15" t="s">
        <v>17</v>
      </c>
    </row>
    <row r="6" spans="1:4" ht="14.25">
      <c r="A6" s="53" t="s">
        <v>111</v>
      </c>
      <c r="B6" s="54"/>
      <c r="C6" s="55"/>
      <c r="D6" s="55"/>
    </row>
    <row r="7" spans="1:4" ht="12.75">
      <c r="A7" s="21" t="s">
        <v>18</v>
      </c>
      <c r="B7" s="56">
        <f>B8+B10+B11+B13+B14+B15+B17+B18+B19+B20</f>
        <v>129600</v>
      </c>
      <c r="C7" s="56">
        <f>C8+C10+C11+C13+C14+C15+C17+C18+C19+C20</f>
        <v>104552.686</v>
      </c>
      <c r="D7" s="56">
        <f>C7/B7*100</f>
        <v>80.6733688271605</v>
      </c>
    </row>
    <row r="8" spans="1:4" ht="12.75">
      <c r="A8" s="24" t="s">
        <v>15</v>
      </c>
      <c r="B8" s="57">
        <f>B9</f>
        <v>83466</v>
      </c>
      <c r="C8" s="57">
        <f>C9</f>
        <v>60421.516</v>
      </c>
      <c r="D8" s="57">
        <f aca="true" t="shared" si="0" ref="D8:D71">C8/B8*100</f>
        <v>72.39057340713583</v>
      </c>
    </row>
    <row r="9" spans="1:4" ht="12.75">
      <c r="A9" s="26" t="s">
        <v>0</v>
      </c>
      <c r="B9" s="58">
        <v>83466</v>
      </c>
      <c r="C9" s="59">
        <v>60421.516</v>
      </c>
      <c r="D9" s="59">
        <f t="shared" si="0"/>
        <v>72.39057340713583</v>
      </c>
    </row>
    <row r="10" spans="1:4" ht="12.75">
      <c r="A10" s="24" t="s">
        <v>2</v>
      </c>
      <c r="B10" s="56">
        <v>9100</v>
      </c>
      <c r="C10" s="60">
        <v>7565.327</v>
      </c>
      <c r="D10" s="60">
        <f t="shared" si="0"/>
        <v>83.13546153846154</v>
      </c>
    </row>
    <row r="11" spans="1:4" ht="12.75">
      <c r="A11" s="24" t="s">
        <v>3</v>
      </c>
      <c r="B11" s="56">
        <f>B12</f>
        <v>460</v>
      </c>
      <c r="C11" s="56">
        <f>C12</f>
        <v>191.126</v>
      </c>
      <c r="D11" s="56">
        <f t="shared" si="0"/>
        <v>41.54913043478261</v>
      </c>
    </row>
    <row r="12" spans="1:4" ht="12.75">
      <c r="A12" s="26" t="s">
        <v>8</v>
      </c>
      <c r="B12" s="58">
        <v>460</v>
      </c>
      <c r="C12" s="59">
        <v>191.126</v>
      </c>
      <c r="D12" s="59">
        <f t="shared" si="0"/>
        <v>41.54913043478261</v>
      </c>
    </row>
    <row r="13" spans="1:4" ht="12.75">
      <c r="A13" s="24" t="s">
        <v>19</v>
      </c>
      <c r="B13" s="56">
        <v>3650</v>
      </c>
      <c r="C13" s="60">
        <v>2967.461</v>
      </c>
      <c r="D13" s="60">
        <f t="shared" si="0"/>
        <v>81.300301369863</v>
      </c>
    </row>
    <row r="14" spans="1:4" ht="36">
      <c r="A14" s="24" t="s">
        <v>39</v>
      </c>
      <c r="B14" s="56">
        <v>25226</v>
      </c>
      <c r="C14" s="60">
        <v>19269.615</v>
      </c>
      <c r="D14" s="60">
        <f t="shared" si="0"/>
        <v>76.38791326409262</v>
      </c>
    </row>
    <row r="15" spans="1:4" ht="24">
      <c r="A15" s="24" t="s">
        <v>9</v>
      </c>
      <c r="B15" s="56">
        <f>B16</f>
        <v>210</v>
      </c>
      <c r="C15" s="56">
        <f>C16</f>
        <v>110.155</v>
      </c>
      <c r="D15" s="56">
        <f t="shared" si="0"/>
        <v>52.4547619047619</v>
      </c>
    </row>
    <row r="16" spans="1:4" ht="12.75">
      <c r="A16" s="26" t="s">
        <v>10</v>
      </c>
      <c r="B16" s="58">
        <v>210</v>
      </c>
      <c r="C16" s="59">
        <v>110.155</v>
      </c>
      <c r="D16" s="59">
        <f t="shared" si="0"/>
        <v>52.4547619047619</v>
      </c>
    </row>
    <row r="17" spans="1:4" ht="24">
      <c r="A17" s="24" t="s">
        <v>11</v>
      </c>
      <c r="B17" s="56">
        <v>3018</v>
      </c>
      <c r="C17" s="60">
        <v>2330.79</v>
      </c>
      <c r="D17" s="60">
        <f t="shared" si="0"/>
        <v>77.22962226640159</v>
      </c>
    </row>
    <row r="18" spans="1:4" ht="24">
      <c r="A18" s="24" t="s">
        <v>20</v>
      </c>
      <c r="B18" s="56">
        <v>3390</v>
      </c>
      <c r="C18" s="60">
        <v>3862.272</v>
      </c>
      <c r="D18" s="60">
        <f t="shared" si="0"/>
        <v>113.93132743362833</v>
      </c>
    </row>
    <row r="19" spans="1:4" ht="12.75">
      <c r="A19" s="24" t="s">
        <v>21</v>
      </c>
      <c r="B19" s="56">
        <v>1080</v>
      </c>
      <c r="C19" s="60">
        <v>7839.259</v>
      </c>
      <c r="D19" s="60">
        <f t="shared" si="0"/>
        <v>725.8573148148148</v>
      </c>
    </row>
    <row r="20" spans="1:4" ht="12.75">
      <c r="A20" s="24" t="s">
        <v>4</v>
      </c>
      <c r="B20" s="56">
        <v>0</v>
      </c>
      <c r="C20" s="60">
        <v>-4.835</v>
      </c>
      <c r="D20" s="60" t="e">
        <f t="shared" si="0"/>
        <v>#DIV/0!</v>
      </c>
    </row>
    <row r="21" spans="1:4" ht="12.75">
      <c r="A21" s="24" t="s">
        <v>16</v>
      </c>
      <c r="B21" s="56">
        <f>B22+B27+B28</f>
        <v>1144008.5950000002</v>
      </c>
      <c r="C21" s="56">
        <f>C22+C27+C28</f>
        <v>726454.664</v>
      </c>
      <c r="D21" s="56">
        <f t="shared" si="0"/>
        <v>63.50080472953089</v>
      </c>
    </row>
    <row r="22" spans="1:4" ht="36">
      <c r="A22" s="26" t="s">
        <v>22</v>
      </c>
      <c r="B22" s="58">
        <f>B23+B24+B25+B26</f>
        <v>1086508.5950000002</v>
      </c>
      <c r="C22" s="58">
        <f>C23+C24+C25+C26</f>
        <v>730729.684</v>
      </c>
      <c r="D22" s="58">
        <f t="shared" si="0"/>
        <v>67.25484615241353</v>
      </c>
    </row>
    <row r="23" spans="1:4" ht="24">
      <c r="A23" s="26" t="s">
        <v>23</v>
      </c>
      <c r="B23" s="58">
        <v>407279</v>
      </c>
      <c r="C23" s="59">
        <v>304363.492</v>
      </c>
      <c r="D23" s="59">
        <f t="shared" si="0"/>
        <v>74.73095642053728</v>
      </c>
    </row>
    <row r="24" spans="1:4" ht="24">
      <c r="A24" s="26" t="s">
        <v>24</v>
      </c>
      <c r="B24" s="58">
        <v>96821.095</v>
      </c>
      <c r="C24" s="59">
        <v>26776.365</v>
      </c>
      <c r="D24" s="59">
        <f t="shared" si="0"/>
        <v>27.6555073044774</v>
      </c>
    </row>
    <row r="25" spans="1:4" ht="24">
      <c r="A25" s="26" t="s">
        <v>25</v>
      </c>
      <c r="B25" s="58">
        <v>581319.4</v>
      </c>
      <c r="C25" s="59">
        <v>398902.427</v>
      </c>
      <c r="D25" s="59">
        <f t="shared" si="0"/>
        <v>68.6201814355413</v>
      </c>
    </row>
    <row r="26" spans="1:4" ht="12.75">
      <c r="A26" s="26" t="s">
        <v>26</v>
      </c>
      <c r="B26" s="58">
        <v>1089.1</v>
      </c>
      <c r="C26" s="59">
        <v>687.4</v>
      </c>
      <c r="D26" s="59">
        <f t="shared" si="0"/>
        <v>63.11633458819209</v>
      </c>
    </row>
    <row r="27" spans="1:4" ht="12.75">
      <c r="A27" s="26" t="s">
        <v>70</v>
      </c>
      <c r="B27" s="58">
        <v>57500</v>
      </c>
      <c r="C27" s="59">
        <v>160</v>
      </c>
      <c r="D27" s="59">
        <f t="shared" si="0"/>
        <v>0.2782608695652174</v>
      </c>
    </row>
    <row r="28" spans="1:4" ht="48">
      <c r="A28" s="26" t="s">
        <v>71</v>
      </c>
      <c r="B28" s="58">
        <v>0</v>
      </c>
      <c r="C28" s="59">
        <v>-4435.02</v>
      </c>
      <c r="D28" s="59" t="e">
        <f t="shared" si="0"/>
        <v>#DIV/0!</v>
      </c>
    </row>
    <row r="29" spans="1:4" ht="12.75">
      <c r="A29" s="24" t="s">
        <v>27</v>
      </c>
      <c r="B29" s="56">
        <f>B7+B21</f>
        <v>1273608.5950000002</v>
      </c>
      <c r="C29" s="56">
        <f>C7+C21</f>
        <v>831007.35</v>
      </c>
      <c r="D29" s="56">
        <f t="shared" si="0"/>
        <v>65.24825234867387</v>
      </c>
    </row>
    <row r="30" spans="1:4" ht="15.75">
      <c r="A30" s="61" t="s">
        <v>112</v>
      </c>
      <c r="B30" s="62"/>
      <c r="C30" s="62"/>
      <c r="D30" s="63" t="e">
        <f t="shared" si="0"/>
        <v>#DIV/0!</v>
      </c>
    </row>
    <row r="31" spans="1:4" ht="12.75">
      <c r="A31" s="64" t="s">
        <v>12</v>
      </c>
      <c r="B31" s="65">
        <f>SUM(B32:B38)</f>
        <v>73156.909</v>
      </c>
      <c r="C31" s="65">
        <f>SUM(C32:C38)</f>
        <v>51522.671</v>
      </c>
      <c r="D31" s="60">
        <f t="shared" si="0"/>
        <v>70.4276215387941</v>
      </c>
    </row>
    <row r="32" spans="1:4" ht="24">
      <c r="A32" s="66" t="s">
        <v>44</v>
      </c>
      <c r="B32" s="67">
        <v>1868.63</v>
      </c>
      <c r="C32" s="67">
        <v>1230.152</v>
      </c>
      <c r="D32" s="59">
        <f t="shared" si="0"/>
        <v>65.83175909623627</v>
      </c>
    </row>
    <row r="33" spans="1:4" ht="36">
      <c r="A33" s="66" t="s">
        <v>45</v>
      </c>
      <c r="B33" s="67">
        <v>1562.29</v>
      </c>
      <c r="C33" s="67">
        <v>1098.92</v>
      </c>
      <c r="D33" s="59">
        <f t="shared" si="0"/>
        <v>70.34033374085477</v>
      </c>
    </row>
    <row r="34" spans="1:4" ht="48">
      <c r="A34" s="66" t="s">
        <v>46</v>
      </c>
      <c r="B34" s="67">
        <v>27295.14</v>
      </c>
      <c r="C34" s="67">
        <v>19377.47</v>
      </c>
      <c r="D34" s="59">
        <f t="shared" si="0"/>
        <v>70.99238179397504</v>
      </c>
    </row>
    <row r="35" spans="1:4" ht="12.75">
      <c r="A35" s="66" t="s">
        <v>93</v>
      </c>
      <c r="B35" s="67">
        <v>5.9</v>
      </c>
      <c r="C35" s="67">
        <v>3.66</v>
      </c>
      <c r="D35" s="59">
        <f t="shared" si="0"/>
        <v>62.03389830508475</v>
      </c>
    </row>
    <row r="36" spans="1:4" ht="36">
      <c r="A36" s="66" t="s">
        <v>47</v>
      </c>
      <c r="B36" s="67">
        <v>596.735</v>
      </c>
      <c r="C36" s="67">
        <v>263.414</v>
      </c>
      <c r="D36" s="59">
        <f t="shared" si="0"/>
        <v>44.142542334537104</v>
      </c>
    </row>
    <row r="37" spans="1:4" ht="12.75">
      <c r="A37" s="66" t="s">
        <v>48</v>
      </c>
      <c r="B37" s="67">
        <v>250</v>
      </c>
      <c r="C37" s="67">
        <v>0</v>
      </c>
      <c r="D37" s="59">
        <f t="shared" si="0"/>
        <v>0</v>
      </c>
    </row>
    <row r="38" spans="1:4" ht="12.75">
      <c r="A38" s="66" t="s">
        <v>49</v>
      </c>
      <c r="B38" s="67">
        <v>41578.214</v>
      </c>
      <c r="C38" s="67">
        <v>29549.055</v>
      </c>
      <c r="D38" s="59">
        <f t="shared" si="0"/>
        <v>71.06860097453922</v>
      </c>
    </row>
    <row r="39" spans="1:4" ht="12.75">
      <c r="A39" s="68" t="s">
        <v>34</v>
      </c>
      <c r="B39" s="65">
        <f>B40</f>
        <v>1776</v>
      </c>
      <c r="C39" s="65">
        <f>C40</f>
        <v>1352.425</v>
      </c>
      <c r="D39" s="56">
        <f t="shared" si="0"/>
        <v>76.1500563063063</v>
      </c>
    </row>
    <row r="40" spans="1:4" ht="12.75">
      <c r="A40" s="69" t="s">
        <v>50</v>
      </c>
      <c r="B40" s="67">
        <v>1776</v>
      </c>
      <c r="C40" s="67">
        <v>1352.425</v>
      </c>
      <c r="D40" s="70">
        <f t="shared" si="0"/>
        <v>76.1500563063063</v>
      </c>
    </row>
    <row r="41" spans="1:4" ht="24">
      <c r="A41" s="68" t="s">
        <v>13</v>
      </c>
      <c r="B41" s="65">
        <f>B42</f>
        <v>3536.772</v>
      </c>
      <c r="C41" s="65">
        <f>C42</f>
        <v>2326.04</v>
      </c>
      <c r="D41" s="60">
        <f t="shared" si="0"/>
        <v>65.76731550690856</v>
      </c>
    </row>
    <row r="42" spans="1:4" ht="36">
      <c r="A42" s="66" t="s">
        <v>51</v>
      </c>
      <c r="B42" s="67">
        <v>3536.772</v>
      </c>
      <c r="C42" s="67">
        <v>2326.04</v>
      </c>
      <c r="D42" s="59">
        <f t="shared" si="0"/>
        <v>65.76731550690856</v>
      </c>
    </row>
    <row r="43" spans="1:4" ht="12.75">
      <c r="A43" s="68" t="s">
        <v>14</v>
      </c>
      <c r="B43" s="65">
        <f>SUM(B44:B49)</f>
        <v>45869.534</v>
      </c>
      <c r="C43" s="65">
        <f>SUM(C44:C49)</f>
        <v>8855.526</v>
      </c>
      <c r="D43" s="60">
        <f t="shared" si="0"/>
        <v>19.305899205341827</v>
      </c>
    </row>
    <row r="44" spans="1:4" ht="12.75">
      <c r="A44" s="66" t="s">
        <v>102</v>
      </c>
      <c r="B44" s="71">
        <v>1213.355</v>
      </c>
      <c r="C44" s="71">
        <v>372.271</v>
      </c>
      <c r="D44" s="59">
        <f t="shared" si="0"/>
        <v>30.681127946891056</v>
      </c>
    </row>
    <row r="45" spans="1:4" ht="12.75">
      <c r="A45" s="66" t="s">
        <v>72</v>
      </c>
      <c r="B45" s="67">
        <v>3586.55</v>
      </c>
      <c r="C45" s="67">
        <v>2140.479</v>
      </c>
      <c r="D45" s="59">
        <f t="shared" si="0"/>
        <v>59.68072381536573</v>
      </c>
    </row>
    <row r="46" spans="1:4" ht="12.75">
      <c r="A46" s="66" t="s">
        <v>52</v>
      </c>
      <c r="B46" s="67">
        <v>3022.41</v>
      </c>
      <c r="C46" s="67">
        <v>1985.286</v>
      </c>
      <c r="D46" s="59">
        <f t="shared" si="0"/>
        <v>65.68552909764063</v>
      </c>
    </row>
    <row r="47" spans="1:4" ht="12.75">
      <c r="A47" s="66" t="s">
        <v>53</v>
      </c>
      <c r="B47" s="67">
        <v>1665.39</v>
      </c>
      <c r="C47" s="67">
        <v>984.262</v>
      </c>
      <c r="D47" s="59">
        <f t="shared" si="0"/>
        <v>59.10099135938128</v>
      </c>
    </row>
    <row r="48" spans="1:4" ht="12.75">
      <c r="A48" s="66" t="s">
        <v>98</v>
      </c>
      <c r="B48" s="71">
        <v>29234.409</v>
      </c>
      <c r="C48" s="71">
        <v>3367.228</v>
      </c>
      <c r="D48" s="59">
        <f t="shared" si="0"/>
        <v>11.518030003616628</v>
      </c>
    </row>
    <row r="49" spans="1:4" ht="12.75">
      <c r="A49" s="66" t="s">
        <v>54</v>
      </c>
      <c r="B49" s="67">
        <v>7147.42</v>
      </c>
      <c r="C49" s="67">
        <v>6</v>
      </c>
      <c r="D49" s="59">
        <f t="shared" si="0"/>
        <v>0.08394637505561447</v>
      </c>
    </row>
    <row r="50" spans="1:4" ht="12.75">
      <c r="A50" s="68" t="s">
        <v>5</v>
      </c>
      <c r="B50" s="65">
        <f>SUM(B51:B53)</f>
        <v>68006.794</v>
      </c>
      <c r="C50" s="65">
        <f>SUM(C51:C53)</f>
        <v>15542.895999999999</v>
      </c>
      <c r="D50" s="60">
        <f t="shared" si="0"/>
        <v>22.854916524957787</v>
      </c>
    </row>
    <row r="51" spans="1:4" ht="12.75">
      <c r="A51" s="66" t="s">
        <v>55</v>
      </c>
      <c r="B51" s="67">
        <v>1680</v>
      </c>
      <c r="C51" s="67">
        <v>106.31</v>
      </c>
      <c r="D51" s="59">
        <f t="shared" si="0"/>
        <v>6.327976190476191</v>
      </c>
    </row>
    <row r="52" spans="1:4" ht="12.75">
      <c r="A52" s="66" t="s">
        <v>56</v>
      </c>
      <c r="B52" s="67">
        <v>65084.284</v>
      </c>
      <c r="C52" s="67">
        <v>14712.916</v>
      </c>
      <c r="D52" s="59">
        <f t="shared" si="0"/>
        <v>22.605942780287787</v>
      </c>
    </row>
    <row r="53" spans="1:4" ht="12.75">
      <c r="A53" s="66" t="s">
        <v>90</v>
      </c>
      <c r="B53" s="67">
        <v>1242.51</v>
      </c>
      <c r="C53" s="67">
        <v>723.67</v>
      </c>
      <c r="D53" s="59">
        <f t="shared" si="0"/>
        <v>58.24258959686441</v>
      </c>
    </row>
    <row r="54" spans="1:4" ht="12.75">
      <c r="A54" s="68" t="s">
        <v>6</v>
      </c>
      <c r="B54" s="65">
        <f>SUM(B55:B59)</f>
        <v>525956.1780000001</v>
      </c>
      <c r="C54" s="65">
        <f>SUM(C55:C59)</f>
        <v>365944.383</v>
      </c>
      <c r="D54" s="60">
        <f t="shared" si="0"/>
        <v>69.57697205716632</v>
      </c>
    </row>
    <row r="55" spans="1:4" ht="12.75">
      <c r="A55" s="66" t="s">
        <v>57</v>
      </c>
      <c r="B55" s="67">
        <v>163644.019</v>
      </c>
      <c r="C55" s="67">
        <v>113059.176</v>
      </c>
      <c r="D55" s="59">
        <f t="shared" si="0"/>
        <v>69.08848651535502</v>
      </c>
    </row>
    <row r="56" spans="1:4" ht="12.75">
      <c r="A56" s="66" t="s">
        <v>58</v>
      </c>
      <c r="B56" s="67">
        <v>279506.089</v>
      </c>
      <c r="C56" s="67">
        <v>195409.069</v>
      </c>
      <c r="D56" s="59">
        <f t="shared" si="0"/>
        <v>69.91227622236165</v>
      </c>
    </row>
    <row r="57" spans="1:4" ht="12.75">
      <c r="A57" s="66" t="s">
        <v>84</v>
      </c>
      <c r="B57" s="67">
        <v>58786.25</v>
      </c>
      <c r="C57" s="67">
        <v>39762.44</v>
      </c>
      <c r="D57" s="59">
        <f t="shared" si="0"/>
        <v>67.63901422526527</v>
      </c>
    </row>
    <row r="58" spans="1:4" ht="12.75">
      <c r="A58" s="66" t="s">
        <v>59</v>
      </c>
      <c r="B58" s="67">
        <v>770.673</v>
      </c>
      <c r="C58" s="67">
        <v>560.67</v>
      </c>
      <c r="D58" s="59">
        <f t="shared" si="0"/>
        <v>72.75069971310789</v>
      </c>
    </row>
    <row r="59" spans="1:4" ht="12.75">
      <c r="A59" s="66" t="s">
        <v>60</v>
      </c>
      <c r="B59" s="67">
        <v>23249.147</v>
      </c>
      <c r="C59" s="67">
        <v>17153.028</v>
      </c>
      <c r="D59" s="59">
        <f t="shared" si="0"/>
        <v>73.7791713390603</v>
      </c>
    </row>
    <row r="60" spans="1:4" ht="12.75">
      <c r="A60" s="68" t="s">
        <v>35</v>
      </c>
      <c r="B60" s="65">
        <f>SUM(B61:B62)</f>
        <v>125172.43000000001</v>
      </c>
      <c r="C60" s="65">
        <f>SUM(C61:C62)</f>
        <v>86460.64</v>
      </c>
      <c r="D60" s="60">
        <f t="shared" si="0"/>
        <v>69.07322962412728</v>
      </c>
    </row>
    <row r="61" spans="1:4" ht="12.75">
      <c r="A61" s="66" t="s">
        <v>61</v>
      </c>
      <c r="B61" s="67">
        <v>94290.63</v>
      </c>
      <c r="C61" s="67">
        <v>64245.21</v>
      </c>
      <c r="D61" s="59">
        <f t="shared" si="0"/>
        <v>68.13530676377918</v>
      </c>
    </row>
    <row r="62" spans="1:4" ht="12.75">
      <c r="A62" s="66" t="s">
        <v>62</v>
      </c>
      <c r="B62" s="67">
        <v>30881.8</v>
      </c>
      <c r="C62" s="67">
        <v>22215.43</v>
      </c>
      <c r="D62" s="59">
        <f t="shared" si="0"/>
        <v>71.93696610948844</v>
      </c>
    </row>
    <row r="63" spans="1:4" ht="12.75">
      <c r="A63" s="68" t="s">
        <v>7</v>
      </c>
      <c r="B63" s="65">
        <f>B64+B65+B66+B67+B68</f>
        <v>321935.27</v>
      </c>
      <c r="C63" s="65">
        <f>C64+C65+C66+C67+C68</f>
        <v>210340.55400000003</v>
      </c>
      <c r="D63" s="60">
        <f t="shared" si="0"/>
        <v>65.33628763322515</v>
      </c>
    </row>
    <row r="64" spans="1:4" ht="12.75">
      <c r="A64" s="66" t="s">
        <v>63</v>
      </c>
      <c r="B64" s="67">
        <v>2444.2</v>
      </c>
      <c r="C64" s="67">
        <v>1650.298</v>
      </c>
      <c r="D64" s="59">
        <f t="shared" si="0"/>
        <v>67.51894280337125</v>
      </c>
    </row>
    <row r="65" spans="1:4" ht="12.75">
      <c r="A65" s="66" t="s">
        <v>64</v>
      </c>
      <c r="B65" s="67">
        <v>74503</v>
      </c>
      <c r="C65" s="67">
        <v>54449.75</v>
      </c>
      <c r="D65" s="59">
        <f t="shared" si="0"/>
        <v>73.08396977302928</v>
      </c>
    </row>
    <row r="66" spans="1:4" ht="12.75">
      <c r="A66" s="66" t="s">
        <v>65</v>
      </c>
      <c r="B66" s="67">
        <f>111803.86-0.07</f>
        <v>111803.79</v>
      </c>
      <c r="C66" s="67">
        <v>78845.119</v>
      </c>
      <c r="D66" s="59">
        <f t="shared" si="0"/>
        <v>70.52097160570318</v>
      </c>
    </row>
    <row r="67" spans="1:4" ht="12.75">
      <c r="A67" s="66" t="s">
        <v>66</v>
      </c>
      <c r="B67" s="67">
        <v>120070.2</v>
      </c>
      <c r="C67" s="67">
        <v>65589.298</v>
      </c>
      <c r="D67" s="59">
        <f t="shared" si="0"/>
        <v>54.625792244870084</v>
      </c>
    </row>
    <row r="68" spans="1:4" ht="12.75">
      <c r="A68" s="66" t="s">
        <v>67</v>
      </c>
      <c r="B68" s="67">
        <v>13114.08</v>
      </c>
      <c r="C68" s="67">
        <v>9806.089</v>
      </c>
      <c r="D68" s="59">
        <f t="shared" si="0"/>
        <v>74.7752720739846</v>
      </c>
    </row>
    <row r="69" spans="1:4" ht="12.75">
      <c r="A69" s="68" t="s">
        <v>36</v>
      </c>
      <c r="B69" s="65">
        <f>B70+B71</f>
        <v>6072.446</v>
      </c>
      <c r="C69" s="65">
        <f>C70+C71</f>
        <v>5265.64</v>
      </c>
      <c r="D69" s="56">
        <f t="shared" si="0"/>
        <v>86.71365706669108</v>
      </c>
    </row>
    <row r="70" spans="1:4" ht="12.75">
      <c r="A70" s="66" t="s">
        <v>96</v>
      </c>
      <c r="B70" s="67">
        <v>188.746</v>
      </c>
      <c r="C70" s="67">
        <v>181.814</v>
      </c>
      <c r="D70" s="58">
        <f t="shared" si="0"/>
        <v>96.32733938732476</v>
      </c>
    </row>
    <row r="71" spans="1:4" ht="12.75">
      <c r="A71" s="66" t="s">
        <v>95</v>
      </c>
      <c r="B71" s="67">
        <v>5883.7</v>
      </c>
      <c r="C71" s="67">
        <v>5083.826</v>
      </c>
      <c r="D71" s="58">
        <f t="shared" si="0"/>
        <v>86.40525519655999</v>
      </c>
    </row>
    <row r="72" spans="1:4" ht="12.75">
      <c r="A72" s="68" t="s">
        <v>37</v>
      </c>
      <c r="B72" s="65">
        <f>B73</f>
        <v>2941.1</v>
      </c>
      <c r="C72" s="65">
        <f>C73</f>
        <v>2169.344</v>
      </c>
      <c r="D72" s="56">
        <f aca="true" t="shared" si="1" ref="D72:D79">C72/B72*100</f>
        <v>73.7596137499575</v>
      </c>
    </row>
    <row r="73" spans="1:4" ht="12.75">
      <c r="A73" s="72" t="s">
        <v>113</v>
      </c>
      <c r="B73" s="67">
        <v>2941.1</v>
      </c>
      <c r="C73" s="67">
        <v>2169.344</v>
      </c>
      <c r="D73" s="58">
        <f t="shared" si="1"/>
        <v>73.7596137499575</v>
      </c>
    </row>
    <row r="74" spans="1:4" ht="24">
      <c r="A74" s="68" t="s">
        <v>38</v>
      </c>
      <c r="B74" s="65">
        <v>0</v>
      </c>
      <c r="C74" s="65">
        <v>0</v>
      </c>
      <c r="D74" s="56" t="e">
        <f t="shared" si="1"/>
        <v>#DIV/0!</v>
      </c>
    </row>
    <row r="75" spans="1:4" ht="24">
      <c r="A75" s="68" t="s">
        <v>41</v>
      </c>
      <c r="B75" s="65">
        <f>B76+B77</f>
        <v>112740.163</v>
      </c>
      <c r="C75" s="65">
        <f>C76+C77</f>
        <v>79335.923</v>
      </c>
      <c r="D75" s="56">
        <f t="shared" si="1"/>
        <v>70.3705945502314</v>
      </c>
    </row>
    <row r="76" spans="1:4" ht="24">
      <c r="A76" s="66" t="s">
        <v>23</v>
      </c>
      <c r="B76" s="67">
        <v>96023</v>
      </c>
      <c r="C76" s="67">
        <v>72439.033</v>
      </c>
      <c r="D76" s="59">
        <f t="shared" si="1"/>
        <v>75.43925205419535</v>
      </c>
    </row>
    <row r="77" spans="1:4" ht="12.75">
      <c r="A77" s="66" t="s">
        <v>106</v>
      </c>
      <c r="B77" s="67">
        <v>16717.163</v>
      </c>
      <c r="C77" s="67">
        <v>6896.89</v>
      </c>
      <c r="D77" s="58">
        <f t="shared" si="1"/>
        <v>41.2563423590474</v>
      </c>
    </row>
    <row r="78" spans="1:4" ht="12.75">
      <c r="A78" s="68" t="s">
        <v>28</v>
      </c>
      <c r="B78" s="73">
        <f>B31+B39+B41+B43+B50+B54+B60+B63+B69+B72+B74+B75</f>
        <v>1287163.5960000001</v>
      </c>
      <c r="C78" s="73">
        <f>C31+C39+C41+C43+C50+C54+C60+C63+C69+C72+C74+C75</f>
        <v>829116.042</v>
      </c>
      <c r="D78" s="56">
        <f t="shared" si="1"/>
        <v>64.41419292594722</v>
      </c>
    </row>
    <row r="79" spans="1:4" ht="24">
      <c r="A79" s="68" t="s">
        <v>29</v>
      </c>
      <c r="B79" s="74">
        <f>B29-B78</f>
        <v>-13555.000999999931</v>
      </c>
      <c r="C79" s="75">
        <f>C29-C78</f>
        <v>1891.3079999999609</v>
      </c>
      <c r="D79" s="60">
        <f t="shared" si="1"/>
        <v>-13.952842939664635</v>
      </c>
    </row>
    <row r="80" spans="1:4" ht="12.75">
      <c r="A80" s="33"/>
      <c r="B80" s="34"/>
      <c r="C80" s="76"/>
      <c r="D80" s="76"/>
    </row>
    <row r="81" spans="1:3" ht="12.75">
      <c r="A81" s="36"/>
      <c r="B81" s="37"/>
      <c r="C81" s="38" t="s">
        <v>97</v>
      </c>
    </row>
    <row r="82" spans="1:3" ht="22.5">
      <c r="A82" s="45" t="s">
        <v>1</v>
      </c>
      <c r="B82" s="43" t="s">
        <v>85</v>
      </c>
      <c r="C82" s="44" t="s">
        <v>33</v>
      </c>
    </row>
    <row r="83" spans="1:3" ht="25.5">
      <c r="A83" s="77" t="s">
        <v>30</v>
      </c>
      <c r="B83" s="78">
        <f>B84+B89</f>
        <v>13555</v>
      </c>
      <c r="C83" s="78">
        <f>C84+C89</f>
        <v>-1891.3059999999823</v>
      </c>
    </row>
    <row r="84" spans="1:3" ht="25.5">
      <c r="A84" s="77" t="s">
        <v>94</v>
      </c>
      <c r="B84" s="78">
        <f>B85</f>
        <v>0</v>
      </c>
      <c r="C84" s="78">
        <f>C85</f>
        <v>0</v>
      </c>
    </row>
    <row r="85" spans="1:3" ht="25.5">
      <c r="A85" s="79" t="s">
        <v>73</v>
      </c>
      <c r="B85" s="80">
        <v>0</v>
      </c>
      <c r="C85" s="80">
        <v>0</v>
      </c>
    </row>
    <row r="86" spans="1:3" ht="38.25">
      <c r="A86" s="79" t="s">
        <v>74</v>
      </c>
      <c r="B86" s="80">
        <v>0</v>
      </c>
      <c r="C86" s="80">
        <v>0</v>
      </c>
    </row>
    <row r="87" spans="1:3" ht="38.25">
      <c r="A87" s="79" t="s">
        <v>75</v>
      </c>
      <c r="B87" s="80">
        <v>0</v>
      </c>
      <c r="C87" s="80">
        <v>0</v>
      </c>
    </row>
    <row r="88" spans="1:3" ht="51">
      <c r="A88" s="79" t="s">
        <v>76</v>
      </c>
      <c r="B88" s="80">
        <v>0</v>
      </c>
      <c r="C88" s="80">
        <v>0</v>
      </c>
    </row>
    <row r="89" spans="1:3" ht="12.75">
      <c r="A89" s="77" t="s">
        <v>81</v>
      </c>
      <c r="B89" s="78">
        <f>B90</f>
        <v>13555</v>
      </c>
      <c r="C89" s="78">
        <f>C90</f>
        <v>-1891.3059999999823</v>
      </c>
    </row>
    <row r="90" spans="1:3" ht="25.5">
      <c r="A90" s="79" t="s">
        <v>77</v>
      </c>
      <c r="B90" s="80">
        <f>B91+B95</f>
        <v>13555</v>
      </c>
      <c r="C90" s="67">
        <f>C91+C95</f>
        <v>-1891.3059999999823</v>
      </c>
    </row>
    <row r="91" spans="1:3" ht="12.75">
      <c r="A91" s="79" t="s">
        <v>86</v>
      </c>
      <c r="B91" s="78">
        <v>-1273608.594</v>
      </c>
      <c r="C91" s="65">
        <v>-889086.986</v>
      </c>
    </row>
    <row r="92" spans="1:3" ht="12.75">
      <c r="A92" s="79" t="s">
        <v>87</v>
      </c>
      <c r="B92" s="80">
        <v>-1273608.594</v>
      </c>
      <c r="C92" s="67">
        <v>-889086.986</v>
      </c>
    </row>
    <row r="93" spans="1:3" ht="25.5">
      <c r="A93" s="79" t="s">
        <v>88</v>
      </c>
      <c r="B93" s="80">
        <v>-1273608.594</v>
      </c>
      <c r="C93" s="67">
        <v>-889086.986</v>
      </c>
    </row>
    <row r="94" spans="1:3" ht="25.5">
      <c r="A94" s="79" t="s">
        <v>89</v>
      </c>
      <c r="B94" s="80">
        <v>-1273608.594</v>
      </c>
      <c r="C94" s="67">
        <v>-889086.986</v>
      </c>
    </row>
    <row r="95" spans="1:3" ht="12.75">
      <c r="A95" s="79" t="s">
        <v>78</v>
      </c>
      <c r="B95" s="78">
        <v>1287163.594</v>
      </c>
      <c r="C95" s="65">
        <v>887195.68</v>
      </c>
    </row>
    <row r="96" spans="1:3" ht="12.75">
      <c r="A96" s="79" t="s">
        <v>79</v>
      </c>
      <c r="B96" s="80">
        <v>1287163.594</v>
      </c>
      <c r="C96" s="67">
        <v>887195.68</v>
      </c>
    </row>
    <row r="97" spans="1:3" ht="25.5">
      <c r="A97" s="79" t="s">
        <v>82</v>
      </c>
      <c r="B97" s="80">
        <v>1287163.594</v>
      </c>
      <c r="C97" s="67">
        <v>887195.68</v>
      </c>
    </row>
    <row r="98" spans="1:3" ht="25.5">
      <c r="A98" s="79" t="s">
        <v>80</v>
      </c>
      <c r="B98" s="80">
        <v>1287163.594</v>
      </c>
      <c r="C98" s="67">
        <v>887195.68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2019-11-11T04:55:43Z</cp:lastPrinted>
  <dcterms:created xsi:type="dcterms:W3CDTF">1999-05-18T09:48:14Z</dcterms:created>
  <dcterms:modified xsi:type="dcterms:W3CDTF">2020-01-20T07:12:47Z</dcterms:modified>
  <cp:category/>
  <cp:version/>
  <cp:contentType/>
  <cp:contentStatus/>
</cp:coreProperties>
</file>