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060" windowHeight="10830" activeTab="0"/>
  </bookViews>
  <sheets>
    <sheet name="Лист1" sheetId="1" r:id="rId1"/>
    <sheet name="Лист2" sheetId="2" r:id="rId2"/>
    <sheet name="Лист1 (2)" sheetId="3" r:id="rId3"/>
  </sheets>
  <definedNames>
    <definedName name="_xlnm._FilterDatabase" localSheetId="0" hidden="1">'Лист1'!$J$9:$J$673</definedName>
    <definedName name="_xlnm._FilterDatabase" localSheetId="2" hidden="1">'Лист1 (2)'!$J$1:$J$565</definedName>
    <definedName name="bbi1iepey541b3erm5gspvzrtk" localSheetId="2">#REF!</definedName>
    <definedName name="bbi1iepey541b3erm5gspvzrtk">#REF!</definedName>
    <definedName name="eaho2ejrtdbq5dbiou1fruoidk" localSheetId="2">#REF!</definedName>
    <definedName name="eaho2ejrtdbq5dbiou1fruoidk">#REF!</definedName>
    <definedName name="frupzostrx2engzlq5coj1izgc" localSheetId="2">#REF!</definedName>
    <definedName name="frupzostrx2engzlq5coj1izgc">#REF!</definedName>
    <definedName name="hxw0shfsad1bl0w3rcqndiwdqc" localSheetId="2">#REF!</definedName>
    <definedName name="hxw0shfsad1bl0w3rcqndiwdqc">#REF!</definedName>
    <definedName name="idhebtridp4g55tiidmllpbcck" localSheetId="2">#REF!</definedName>
    <definedName name="idhebtridp4g55tiidmllpbcck">#REF!</definedName>
    <definedName name="ilgrxtqehl5ojfb14epb1v0vpk" localSheetId="2">#REF!</definedName>
    <definedName name="ilgrxtqehl5ojfb14epb1v0vpk">#REF!</definedName>
    <definedName name="iukfigxpatbnff5s3qskal4gtw" localSheetId="2">#REF!</definedName>
    <definedName name="iukfigxpatbnff5s3qskal4gtw">#REF!</definedName>
    <definedName name="jbdrlm0jnl44bjyvb5parwosvs" localSheetId="2">#REF!</definedName>
    <definedName name="jbdrlm0jnl44bjyvb5parwosvs">#REF!</definedName>
    <definedName name="jmacmxvbgdblzh0tvh4m0gadvc" localSheetId="2">#REF!</definedName>
    <definedName name="jmacmxvbgdblzh0tvh4m0gadvc">#REF!</definedName>
    <definedName name="lens0r1dzt0ivfvdjvc15ibd1c" localSheetId="2">#REF!</definedName>
    <definedName name="lens0r1dzt0ivfvdjvc15ibd1c">#REF!</definedName>
    <definedName name="lzvlrjqro14zjenw2ueuj40zww" localSheetId="2">#REF!</definedName>
    <definedName name="lzvlrjqro14zjenw2ueuj40zww">#REF!</definedName>
    <definedName name="miceqmminp2t5fkvq3dcp5azms" localSheetId="2">#REF!</definedName>
    <definedName name="miceqmminp2t5fkvq3dcp5azms">#REF!</definedName>
    <definedName name="muebv3fbrh0nbhfkcvkdiuichg" localSheetId="2">#REF!</definedName>
    <definedName name="muebv3fbrh0nbhfkcvkdiuichg">#REF!</definedName>
    <definedName name="oishsvraxpbc3jz3kk3m5zcwm0" localSheetId="2">#REF!</definedName>
    <definedName name="oishsvraxpbc3jz3kk3m5zcwm0">#REF!</definedName>
    <definedName name="pf4ktio2ct2wb5lic4d0ij22zg" localSheetId="2">#REF!</definedName>
    <definedName name="pf4ktio2ct2wb5lic4d0ij22zg">#REF!</definedName>
    <definedName name="qhgcjeqs4xbh5af0b0knrgslds" localSheetId="2">#REF!</definedName>
    <definedName name="qhgcjeqs4xbh5af0b0knrgslds">#REF!</definedName>
    <definedName name="qm1r2zbyvxaabczgs5nd53xmq4" localSheetId="2">#REF!</definedName>
    <definedName name="qm1r2zbyvxaabczgs5nd53xmq4">#REF!</definedName>
    <definedName name="qunp1nijp1aaxbgswizf0lz200" localSheetId="2">#REF!</definedName>
    <definedName name="qunp1nijp1aaxbgswizf0lz200">#REF!</definedName>
    <definedName name="rcn525ywmx4pde1kn3aevp0dfk" localSheetId="2">#REF!</definedName>
    <definedName name="rcn525ywmx4pde1kn3aevp0dfk">#REF!</definedName>
    <definedName name="swpjxblu3dbu33cqzchc5hkk0w" localSheetId="2">#REF!</definedName>
    <definedName name="swpjxblu3dbu33cqzchc5hkk0w">#REF!</definedName>
    <definedName name="syjdhdk35p4nh3cjfxnviauzls" localSheetId="2">#REF!</definedName>
    <definedName name="syjdhdk35p4nh3cjfxnviauzls">#REF!</definedName>
    <definedName name="t1iocfpqd13el1y2ekxnfpwstw" localSheetId="2">#REF!</definedName>
    <definedName name="t1iocfpqd13el1y2ekxnfpwstw">#REF!</definedName>
    <definedName name="tqwxsrwtrd3p34nrtmvfunozag" localSheetId="2">#REF!</definedName>
    <definedName name="tqwxsrwtrd3p34nrtmvfunozag">#REF!</definedName>
    <definedName name="u1m5vran2x1y11qx5xfu2j4tz4" localSheetId="2">#REF!</definedName>
    <definedName name="u1m5vran2x1y11qx5xfu2j4tz4">#REF!</definedName>
    <definedName name="ua41amkhph5c1h53xxk2wbxxpk" localSheetId="2">#REF!</definedName>
    <definedName name="ua41amkhph5c1h53xxk2wbxxpk">#REF!</definedName>
    <definedName name="vm2ikyzfyl3c3f2vbofwexhk2c" localSheetId="2">#REF!</definedName>
    <definedName name="vm2ikyzfyl3c3f2vbofwexhk2c">#REF!</definedName>
    <definedName name="whvhn4kg25bcn2skpkb3bqydz4" localSheetId="2">#REF!</definedName>
    <definedName name="whvhn4kg25bcn2skpkb3bqydz4">#REF!</definedName>
    <definedName name="wqazcjs4o12a5adpyzuqhb5cko" localSheetId="2">#REF!</definedName>
    <definedName name="wqazcjs4o12a5adpyzuqhb5cko">#REF!</definedName>
    <definedName name="x50bwhcspt2rtgjg0vg0hfk2ns" localSheetId="2">#REF!</definedName>
    <definedName name="x50bwhcspt2rtgjg0vg0hfk2ns">#REF!</definedName>
    <definedName name="xfiudkw3z5aq3govpiyzsxyki0" localSheetId="2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<sst xmlns="http://schemas.openxmlformats.org/spreadsheetml/2006/main" count="6049" uniqueCount="605">
  <si>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</si>
  <si>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</si>
  <si>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</si>
  <si>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</si>
  <si>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</si>
  <si>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</si>
  <si>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</si>
  <si>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</si>
  <si>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</si>
  <si>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</si>
  <si>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</si>
  <si>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</si>
  <si>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</si>
  <si>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</si>
  <si>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</si>
  <si>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</si>
  <si>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</si>
  <si>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</si>
  <si>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</si>
  <si>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</si>
  <si>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</si>
  <si>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</si>
  <si>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</si>
  <si>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</si>
  <si>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</si>
  <si>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</si>
  <si>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</si>
  <si>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</si>
  <si>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</si>
  <si>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</si>
  <si>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</si>
  <si>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</si>
  <si>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</si>
  <si>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</si>
  <si>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</si>
  <si>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</si>
  <si>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</si>
  <si>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</si>
  <si>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</si>
  <si>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</si>
  <si>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</si>
  <si>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</si>
  <si>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</si>
  <si>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</si>
  <si>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</si>
  <si>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</si>
  <si>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</si>
  <si>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</si>
  <si>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</si>
  <si>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</si>
  <si>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</si>
  <si>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</si>
  <si>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</si>
  <si>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</si>
  <si>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</si>
  <si>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</si>
  <si>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</si>
  <si>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</si>
  <si>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</si>
  <si>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</si>
  <si>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</si>
  <si>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</si>
  <si>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</si>
  <si>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</si>
  <si>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</si>
  <si>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</si>
  <si>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</si>
  <si>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</si>
  <si>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</si>
  <si>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</si>
  <si>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</si>
  <si>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</si>
  <si>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</si>
  <si>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</si>
  <si>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</si>
  <si>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</si>
  <si>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</si>
  <si>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</si>
  <si>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</si>
  <si>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</si>
  <si>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</si>
  <si>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</si>
  <si>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</si>
  <si>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</si>
  <si>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</si>
  <si>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</si>
  <si>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</si>
  <si>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</si>
  <si>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</si>
  <si>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</si>
  <si>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</si>
  <si>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</si>
  <si>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</si>
  <si>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</si>
  <si>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</si>
  <si>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</si>
  <si>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</si>
  <si>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52600</t>
  </si>
  <si>
    <t>Выплата единовременного пособия при всех формах устройства детей, лишенных родительского попечения, в семью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</si>
  <si>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</si>
  <si>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</si>
  <si>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</si>
  <si>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</si>
  <si>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</si>
  <si>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</si>
  <si>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</si>
  <si>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</si>
  <si>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</si>
  <si>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</si>
  <si>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</si>
  <si>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</si>
  <si>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</si>
  <si>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</si>
  <si>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</si>
  <si>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</si>
  <si>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</si>
  <si>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</si>
  <si>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</si>
  <si>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</si>
  <si>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</si>
  <si>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</si>
  <si>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</si>
  <si>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</si>
  <si>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</si>
  <si>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</si>
  <si>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</si>
  <si>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</si>
  <si>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</si>
  <si>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</si>
  <si>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</si>
  <si>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</si>
  <si>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</si>
  <si>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</si>
  <si>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</si>
  <si>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</si>
  <si>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</si>
  <si>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</si>
  <si>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</si>
  <si>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</si>
  <si>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</si>
  <si>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</si>
  <si>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</si>
  <si>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</si>
  <si>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</si>
  <si>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</si>
  <si>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</si>
  <si>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</si>
  <si>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</si>
  <si>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</si>
  <si>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</si>
  <si>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</si>
  <si>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Всего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</si>
  <si>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</si>
  <si>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</si>
  <si>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</si>
  <si>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</si>
  <si>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</si>
  <si>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</si>
  <si>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</si>
  <si>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</si>
  <si>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</si>
  <si>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</si>
  <si>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</si>
  <si>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</si>
  <si>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</si>
  <si>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</si>
  <si>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</si>
  <si>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>12030</t>
  </si>
  <si>
    <t>12040</t>
  </si>
  <si>
    <t>12050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</si>
  <si>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</si>
  <si>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</si>
  <si>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 xml:space="preserve">Теплоснабжение </t>
  </si>
  <si>
    <t xml:space="preserve">Водоснабжение </t>
  </si>
  <si>
    <t xml:space="preserve">Газоснабжение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</si>
  <si>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</si>
  <si>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</si>
  <si>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</si>
  <si>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</si>
  <si>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</si>
  <si>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</si>
  <si>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</si>
  <si>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</si>
  <si>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</si>
  <si>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</si>
  <si>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</si>
  <si>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</si>
  <si>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</si>
  <si>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</si>
  <si>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</si>
  <si>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</si>
  <si>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</si>
  <si>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</si>
  <si>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</si>
  <si>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</si>
  <si>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</si>
  <si>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</si>
  <si>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</si>
  <si>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</si>
  <si>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</si>
  <si>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</si>
  <si>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</si>
  <si>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</si>
  <si>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</si>
  <si>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</si>
  <si>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</si>
  <si>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</si>
  <si>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</si>
  <si>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</si>
  <si>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</si>
  <si>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</si>
  <si>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</si>
  <si>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</si>
  <si>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</si>
  <si>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</si>
  <si>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</si>
  <si>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</si>
  <si>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</si>
  <si>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</si>
  <si>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</si>
  <si>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</si>
  <si>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</si>
  <si>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</si>
  <si>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</si>
  <si>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</si>
  <si>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</si>
  <si>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</si>
  <si>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</si>
  <si>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</si>
  <si>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</si>
  <si>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</si>
  <si>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</si>
  <si>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</si>
  <si>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</si>
  <si>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</si>
  <si>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</si>
  <si>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</si>
  <si>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</si>
  <si>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</si>
  <si>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</si>
  <si>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</si>
  <si>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</si>
  <si>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</si>
  <si>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</si>
  <si>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</si>
  <si>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</si>
  <si>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</si>
  <si>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</si>
  <si>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</si>
  <si>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</si>
  <si>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</si>
  <si>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</si>
  <si>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</si>
  <si>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</si>
  <si>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</si>
  <si>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</si>
  <si>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</si>
  <si>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</si>
  <si>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</si>
  <si>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</si>
  <si>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</si>
  <si>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</si>
  <si>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</si>
  <si>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</si>
  <si>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</si>
  <si>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</si>
  <si>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</si>
  <si>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</si>
  <si>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</si>
  <si>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</si>
  <si>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</si>
  <si>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</si>
  <si>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</si>
  <si>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</si>
  <si>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</si>
  <si>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</si>
  <si>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</si>
  <si>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</si>
  <si>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</si>
  <si>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</si>
  <si>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10710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</si>
  <si>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</si>
  <si>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</si>
  <si>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2021 год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</si>
  <si>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</si>
  <si>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</si>
  <si>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</si>
  <si>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</si>
  <si>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</si>
  <si>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</si>
  <si>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</si>
  <si>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</si>
  <si>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</si>
  <si>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</si>
  <si>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</si>
  <si>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</si>
  <si>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</si>
  <si>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</si>
  <si>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71930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</si>
  <si>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</si>
  <si>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</si>
  <si>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</si>
  <si>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72000</t>
  </si>
  <si>
    <t>Адресная социальная поддержка участников образовательного процесса</t>
  </si>
  <si>
    <t>70490</t>
  </si>
  <si>
    <t>Реализация мер в области государственной молодежной политики</t>
  </si>
  <si>
    <t>70420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</si>
  <si>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</si>
  <si>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</si>
  <si>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</si>
  <si>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</si>
  <si>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</si>
  <si>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</si>
  <si>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</si>
  <si>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</si>
  <si>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</si>
  <si>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</si>
  <si>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</si>
  <si>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</si>
  <si>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</si>
  <si>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</si>
  <si>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</si>
  <si>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</si>
  <si>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</si>
  <si>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</si>
  <si>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</si>
  <si>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</si>
  <si>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</si>
  <si>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</si>
  <si>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</si>
  <si>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</si>
  <si>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</si>
  <si>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</si>
  <si>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</si>
  <si>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</si>
  <si>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</si>
  <si>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</si>
  <si>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</si>
  <si>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</si>
  <si>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</si>
  <si>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</si>
  <si>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</si>
  <si>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</si>
  <si>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Региональный проект «Культурная среда»</t>
  </si>
  <si>
    <t>A1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</si>
  <si>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</si>
  <si>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</si>
  <si>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</si>
  <si>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</si>
  <si>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</si>
  <si>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</si>
  <si>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</si>
  <si>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</si>
  <si>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</si>
  <si>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Приложение 4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</si>
  <si>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</si>
  <si>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</si>
  <si>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</si>
  <si>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</si>
  <si>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</si>
  <si>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</si>
  <si>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</si>
  <si>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</si>
  <si>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</si>
  <si>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</si>
  <si>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</si>
  <si>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</si>
  <si>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</si>
  <si>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</si>
  <si>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</si>
  <si>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</si>
  <si>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</si>
  <si>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</si>
  <si>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</si>
  <si>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</si>
  <si>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</si>
  <si>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</si>
  <si>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</si>
  <si>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</si>
  <si>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</si>
  <si>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</si>
  <si>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>Модернизация объектов социальной сферы и жилого фонда Крапивинского муниципального округа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</si>
  <si>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</si>
  <si>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</si>
  <si>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</si>
  <si>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</si>
  <si>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</si>
  <si>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</si>
  <si>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</si>
  <si>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</si>
  <si>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</si>
  <si>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</si>
  <si>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 xml:space="preserve">к решению Совета народных депутатов </t>
  </si>
  <si>
    <t>Региональный проект «Формирование комфортной городской среды»</t>
  </si>
  <si>
    <t>54690</t>
  </si>
  <si>
    <t>Проведение Всероссийской переписи населения 2020 года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</si>
  <si>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</si>
  <si>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</si>
  <si>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S3420</t>
  </si>
  <si>
    <t>L3040</t>
  </si>
  <si>
    <t>10720</t>
  </si>
  <si>
    <t xml:space="preserve"> на 2021 год и на плановый период 2022 и 2023 годов»</t>
  </si>
  <si>
    <t xml:space="preserve"> видов классификации расходов бюджетов на 2021 год и на плановый период 2022 и 2023 годов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</si>
  <si>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</si>
  <si>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</si>
  <si>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</si>
  <si>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</si>
  <si>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</si>
  <si>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</si>
  <si>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</si>
  <si>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</si>
  <si>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</si>
  <si>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Приобретение благоустроенного жилья в связи с решением суда о предоставлении гражданам жилых помещений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</si>
  <si>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</si>
  <si>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</si>
  <si>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</si>
  <si>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</si>
  <si>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</si>
  <si>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</si>
  <si>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</si>
  <si>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Установка дополнительных кнопок тревожной сигнализации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</si>
  <si>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</si>
  <si>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</si>
  <si>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</si>
  <si>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</si>
  <si>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</si>
  <si>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</si>
  <si>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</si>
  <si>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</si>
  <si>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Замена дверей запасного выхода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</si>
  <si>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</si>
  <si>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</si>
  <si>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</si>
  <si>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</si>
  <si>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</si>
  <si>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</si>
  <si>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</si>
  <si>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</si>
  <si>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</si>
  <si>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</si>
  <si>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</si>
  <si>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12150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</si>
  <si>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</si>
  <si>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</si>
  <si>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</si>
  <si>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</si>
  <si>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</si>
  <si>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</si>
  <si>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</si>
  <si>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</si>
  <si>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</si>
  <si>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</si>
  <si>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</si>
  <si>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12290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</si>
  <si>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</si>
  <si>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</si>
  <si>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</si>
  <si>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</si>
  <si>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</si>
  <si>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</si>
  <si>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</si>
  <si>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</si>
  <si>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</si>
  <si>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</si>
  <si>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</si>
  <si>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</si>
  <si>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</si>
  <si>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</si>
  <si>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</si>
  <si>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</si>
  <si>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</si>
  <si>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</si>
  <si>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</si>
  <si>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</si>
  <si>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</si>
  <si>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</si>
  <si>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</si>
  <si>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</si>
  <si>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 xml:space="preserve">Муниципальная программа Крапивинского муниципального округа «Жилищно-коммунальный комплекс, энергосбережение и повышение энергетической эффективности на территории Крапивинского муниципального округа» 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</si>
  <si>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</si>
  <si>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</si>
  <si>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</si>
  <si>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</si>
  <si>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</si>
  <si>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</si>
  <si>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</si>
  <si>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70450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</si>
  <si>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</si>
  <si>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</si>
  <si>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</si>
  <si>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72690</t>
  </si>
  <si>
    <t>S2690</t>
  </si>
  <si>
    <t>72480</t>
  </si>
  <si>
    <t>Строительство и реконструкция объектов систем водоснабжения и водоотведения</t>
  </si>
  <si>
    <t>S2480</t>
  </si>
  <si>
    <t>Содержание и развитие деятельности МКУ «ЕДДС» Крапивинского муниципального округа</t>
  </si>
  <si>
    <t>10700</t>
  </si>
  <si>
    <t>71660</t>
  </si>
  <si>
    <t>51350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</si>
  <si>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</si>
  <si>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</si>
  <si>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</si>
  <si>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</si>
  <si>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</si>
  <si>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Осуществление полномочий  по обеспечению жильем отдельных категорий граждан, установленных Федеральным законом от 12 января 1995 года № 5-ФЗ «О ветеранах»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</si>
  <si>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</si>
  <si>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</si>
  <si>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Крапивинского муниципального округа</t>
  </si>
  <si>
    <t xml:space="preserve"> от_____________2020 № ______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</si>
  <si>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</si>
  <si>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</si>
  <si>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</si>
  <si>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</si>
  <si>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</si>
  <si>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</si>
  <si>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L5768</t>
  </si>
  <si>
    <t>Обеспечение комплексного развития сельских территорий (современный облик сельских территорий)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</si>
  <si>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</si>
  <si>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</si>
  <si>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</si>
  <si>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</si>
  <si>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</si>
  <si>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</si>
  <si>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</si>
  <si>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</si>
  <si>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</si>
  <si>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«Газоснабжение и гвазоотведение»</t>
  </si>
  <si>
    <t>Основное мероприятие «Мероприятия в топливно-энергетической области»</t>
  </si>
  <si>
    <t>сумма</t>
  </si>
  <si>
    <t>МБ</t>
  </si>
  <si>
    <t>ОБ</t>
  </si>
  <si>
    <t>ФБ</t>
  </si>
  <si>
    <t>итого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</si>
  <si>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</si>
  <si>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 xml:space="preserve">Предоставление субсидий организациям, предоставляющим коммунальные услуги населению Крапивинского округа (расчеты за теплоснабжение, горячее водоснабжение) </t>
  </si>
  <si>
    <t xml:space="preserve">Предоставление субсидий организациям, предоставляющим коммунальные услуги населению Крапивинского округа (расчеты за холодное водоснабжение, водоотведение) </t>
  </si>
  <si>
    <t>Предоставление субсидий организациям, предоставляющим услуги по газоснабжению населению Крапивинского муниципального округа (расчеты за газоснабжение)</t>
  </si>
  <si>
    <t>Основное мероприятие «Газоснабжение и газоотведение»</t>
  </si>
  <si>
    <t>830</t>
  </si>
  <si>
    <t>Исполнение судебных актов</t>
  </si>
  <si>
    <t>56190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</si>
  <si>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</si>
  <si>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70460</t>
  </si>
  <si>
    <t>Оплата грантов, премий и других выплат</t>
  </si>
  <si>
    <t>10260</t>
  </si>
  <si>
    <t>Исполнение судебных актов по искам к муниципальному округу о взыскании денежных средств за счет средств казны муниципального образования</t>
  </si>
  <si>
    <t>10940</t>
  </si>
  <si>
    <t>Страхование особо опасных объектов</t>
  </si>
  <si>
    <t>L113F</t>
  </si>
  <si>
    <t>Капитальные вложения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</si>
  <si>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Мероприятия в топливно-энергетической области</t>
  </si>
  <si>
    <t>12000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</si>
  <si>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</si>
  <si>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</si>
  <si>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</si>
  <si>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L4970</t>
  </si>
  <si>
    <t>Мероприятия по лесоустройству</t>
  </si>
  <si>
    <t>10900</t>
  </si>
  <si>
    <t>12420</t>
  </si>
  <si>
    <t>73420</t>
  </si>
  <si>
    <t>лагоустройство (текущий ремонт) детской спортивно-игровой площадки, расположенной по адресу: 652440, Кемеровская область - Кузбасс, Крапивинский муниципальный округ, пгт. Крапивинский, ул. Славянская, 8А (пгт. Крапивинский)</t>
  </si>
  <si>
    <t>Благоустройство (текущий ремонт) спортивной площадки, расположенной по адресу: 652449, Кемеровская область - Кузбасс, Крапивинский муниципальный округ, пгт Зеленогорский, ул. Центральная, 1 (пгт Зеленогорский)</t>
  </si>
  <si>
    <t xml:space="preserve">Замена оконных блоков в здании МБОУ "Основная общеобразовательная школа", расположенном по адресу: 652451, Кемеровская область - Кузбасс, Крапивинский муниципальный округ, п. Перехляй, ул. Школьная, д. 43 (Мельковская сельская территория) </t>
  </si>
  <si>
    <t xml:space="preserve">Благоустройство мест захоронения (текущий ремонт), расположенных по адресу: 652460, </t>
  </si>
  <si>
    <t>Благоустройство (текущий ремонт) дорожного полотна, расположенного по адресу: 652450, Кемеровская область - Кузбасс, Крапивинский муниципальный округ, пос. Каменный, ул Мира от дома №43 до дома №33 (Крапивинская сельская территория)</t>
  </si>
  <si>
    <t>Благоустройство мест захоронения (текущий ремонт), расположенных по адресу: 652455, Кемеровская область - Кузбасс, Крапивинский муниципальный округ, в северной части п. Березовка (Шевелевская сельская территория)</t>
  </si>
  <si>
    <t>10550</t>
  </si>
  <si>
    <t>Дальнейшее развитие многофункционального комплекса в п. Зеленогорский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</si>
  <si>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</si>
  <si>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</si>
  <si>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</si>
  <si>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25.12.2020  № 200 «О бюджете Крапивинского муниципального  округа</t>
  </si>
  <si>
    <t>на 2021 год и на плановый период 2022 и 2023 годов»</t>
  </si>
  <si>
    <t xml:space="preserve"> от 25.12.2020 № 200</t>
  </si>
  <si>
    <t>К0</t>
  </si>
  <si>
    <t>70480</t>
  </si>
  <si>
    <t>Этнокультурное развитие наций и народностей Кемеровской области - Кузбасса</t>
  </si>
  <si>
    <t>S0450</t>
  </si>
  <si>
    <t>S0480</t>
  </si>
  <si>
    <t>A2</t>
  </si>
  <si>
    <t>5519Б</t>
  </si>
  <si>
    <t>Региональный проект «Творческие люди»</t>
  </si>
  <si>
    <t>Государственная поддержка отрасли культуры (государственная поддержка лучших сельских учреждений культуры)</t>
  </si>
  <si>
    <t>Активная политика занятости населения</t>
  </si>
  <si>
    <t>70650</t>
  </si>
  <si>
    <t>70651</t>
  </si>
  <si>
    <t>Активная политика занятости населения (мероприятия по содействию занятости)</t>
  </si>
  <si>
    <t>Региональный проект «Успех каждого ребенка»</t>
  </si>
  <si>
    <t>S2000</t>
  </si>
  <si>
    <t>73510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</si>
  <si>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</si>
  <si>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10290</t>
  </si>
  <si>
    <t>Средства для компенсации затрат, связанных с осуществлением проверок</t>
  </si>
  <si>
    <t>58370</t>
  </si>
  <si>
    <t>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</si>
  <si>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10170</t>
  </si>
  <si>
    <t>Уплата иных платежей</t>
  </si>
  <si>
    <t>10970</t>
  </si>
  <si>
    <t>Проведение ежегодной диспансеризации</t>
  </si>
  <si>
    <t>Председатель контрольно-счетного отдела Совета народных депутатов Крапивинского муниципального округа</t>
  </si>
  <si>
    <t>10430</t>
  </si>
  <si>
    <t>10540</t>
  </si>
  <si>
    <t xml:space="preserve">Исполнение судебных актов по искам </t>
  </si>
  <si>
    <t>Приложение 2</t>
  </si>
  <si>
    <t xml:space="preserve"> от 27.12.2021 № 294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</si>
</sst>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3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2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3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 wrapText="1"/>
    </xf>
    <xf numFmtId="0" fontId="55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3"/>
  <sheetViews>
    <sheetView tabSelected="1" zoomScalePageLayoutView="0" workbookViewId="0" topLeftCell="F1">
      <selection activeCell="F13" sqref="F13:N13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5.140625" style="12" customWidth="1"/>
    <col min="13" max="13" width="14.140625" style="10" customWidth="1"/>
    <col min="14" max="14" width="14.710937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 customHeight="1">
      <c r="F1" s="76" t="s">
        <v>603</v>
      </c>
      <c r="G1" s="76"/>
      <c r="H1" s="76"/>
      <c r="I1" s="76"/>
      <c r="J1" s="76"/>
      <c r="K1" s="76"/>
      <c r="L1" s="76"/>
      <c r="M1" s="76"/>
      <c r="N1" s="76"/>
    </row>
    <row r="2" spans="6:14" ht="18.75">
      <c r="F2" s="76" t="s">
        <v>568</v>
      </c>
      <c r="G2" s="76"/>
      <c r="H2" s="76"/>
      <c r="I2" s="76"/>
      <c r="J2" s="76"/>
      <c r="K2" s="76"/>
      <c r="L2" s="76"/>
      <c r="M2" s="76"/>
      <c r="N2" s="76"/>
    </row>
    <row r="3" spans="6:14" ht="18.75">
      <c r="F3" s="76" t="s">
        <v>604</v>
      </c>
      <c r="G3" s="76"/>
      <c r="H3" s="76"/>
      <c r="I3" s="76"/>
      <c r="J3" s="76"/>
      <c r="K3" s="76"/>
      <c r="L3" s="76"/>
      <c r="M3" s="76"/>
      <c r="N3" s="76"/>
    </row>
    <row r="4" spans="6:14" ht="18.75">
      <c r="F4" s="76" t="s">
        <v>569</v>
      </c>
      <c r="G4" s="76"/>
      <c r="H4" s="76"/>
      <c r="I4" s="76"/>
      <c r="J4" s="76"/>
      <c r="K4" s="76"/>
      <c r="L4" s="76"/>
      <c r="M4" s="76"/>
      <c r="N4" s="76"/>
    </row>
    <row r="5" spans="6:14" ht="18.75">
      <c r="F5" s="76" t="s">
        <v>570</v>
      </c>
      <c r="G5" s="76"/>
      <c r="H5" s="76"/>
      <c r="I5" s="76"/>
      <c r="J5" s="76"/>
      <c r="K5" s="76"/>
      <c r="L5" s="76"/>
      <c r="M5" s="76"/>
      <c r="N5" s="76"/>
    </row>
    <row r="6" spans="6:14" ht="18.75">
      <c r="F6" s="76" t="s">
        <v>571</v>
      </c>
      <c r="G6" s="76"/>
      <c r="H6" s="76"/>
      <c r="I6" s="76"/>
      <c r="J6" s="76"/>
      <c r="K6" s="76"/>
      <c r="L6" s="76"/>
      <c r="M6" s="76"/>
      <c r="N6" s="76"/>
    </row>
    <row r="7" spans="6:14" ht="18.75">
      <c r="F7" s="76" t="s">
        <v>572</v>
      </c>
      <c r="G7" s="76"/>
      <c r="H7" s="76"/>
      <c r="I7" s="76"/>
      <c r="J7" s="76"/>
      <c r="K7" s="76"/>
      <c r="L7" s="76"/>
      <c r="M7" s="76"/>
      <c r="N7" s="76"/>
    </row>
    <row r="9" spans="1:14" ht="18.75" customHeight="1">
      <c r="A9" s="8"/>
      <c r="C9" s="8"/>
      <c r="E9" s="8"/>
      <c r="F9" s="21"/>
      <c r="G9" s="22"/>
      <c r="H9" s="22"/>
      <c r="I9" s="22"/>
      <c r="J9" s="22"/>
      <c r="K9" s="22"/>
      <c r="L9" s="23"/>
      <c r="M9" s="76" t="s">
        <v>354</v>
      </c>
      <c r="N9" s="78"/>
    </row>
    <row r="10" spans="1:14" ht="18.75" customHeight="1">
      <c r="A10" s="8"/>
      <c r="C10" s="8"/>
      <c r="E10" s="8"/>
      <c r="F10" s="21"/>
      <c r="G10" s="81" t="s">
        <v>392</v>
      </c>
      <c r="H10" s="81"/>
      <c r="I10" s="81"/>
      <c r="J10" s="81"/>
      <c r="K10" s="81"/>
      <c r="L10" s="81"/>
      <c r="M10" s="81"/>
      <c r="N10" s="81"/>
    </row>
    <row r="11" spans="1:14" ht="18.75" customHeight="1">
      <c r="A11" s="8"/>
      <c r="C11" s="8"/>
      <c r="E11" s="8"/>
      <c r="F11" s="79" t="s">
        <v>507</v>
      </c>
      <c r="G11" s="79"/>
      <c r="H11" s="79"/>
      <c r="I11" s="79"/>
      <c r="J11" s="79"/>
      <c r="K11" s="79"/>
      <c r="L11" s="79"/>
      <c r="M11" s="79"/>
      <c r="N11" s="79"/>
    </row>
    <row r="12" spans="1:14" ht="18.75" customHeight="1">
      <c r="A12" s="8"/>
      <c r="C12" s="8"/>
      <c r="E12" s="8"/>
      <c r="F12" s="80" t="s">
        <v>342</v>
      </c>
      <c r="G12" s="80"/>
      <c r="H12" s="80"/>
      <c r="I12" s="80"/>
      <c r="J12" s="80"/>
      <c r="K12" s="80"/>
      <c r="L12" s="80"/>
      <c r="M12" s="80"/>
      <c r="N12" s="80"/>
    </row>
    <row r="13" spans="1:14" ht="18.75" customHeight="1">
      <c r="A13" s="8"/>
      <c r="C13" s="8"/>
      <c r="E13" s="8"/>
      <c r="F13" s="80" t="s">
        <v>401</v>
      </c>
      <c r="G13" s="80"/>
      <c r="H13" s="80"/>
      <c r="I13" s="80"/>
      <c r="J13" s="80"/>
      <c r="K13" s="80"/>
      <c r="L13" s="80"/>
      <c r="M13" s="80"/>
      <c r="N13" s="80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 t="s">
        <v>573</v>
      </c>
    </row>
    <row r="15" spans="1:14" ht="18.75">
      <c r="A15" s="8"/>
      <c r="C15" s="8"/>
      <c r="E15" s="8"/>
      <c r="F15" s="21"/>
      <c r="G15" s="22"/>
      <c r="H15" s="22"/>
      <c r="I15" s="22"/>
      <c r="J15" s="22"/>
      <c r="K15" s="22"/>
      <c r="L15" s="23"/>
      <c r="M15" s="24"/>
      <c r="N15" s="25"/>
    </row>
    <row r="16" spans="1:14" s="2" customFormat="1" ht="19.5" customHeight="1">
      <c r="A16" s="1"/>
      <c r="B16" s="1"/>
      <c r="C16" s="1"/>
      <c r="D16" s="1"/>
      <c r="E16" s="1"/>
      <c r="F16" s="77" t="s">
        <v>353</v>
      </c>
      <c r="G16" s="77"/>
      <c r="H16" s="77"/>
      <c r="I16" s="77"/>
      <c r="J16" s="77"/>
      <c r="K16" s="77"/>
      <c r="L16" s="77"/>
      <c r="M16" s="77"/>
      <c r="N16" s="77"/>
    </row>
    <row r="17" spans="1:14" s="2" customFormat="1" ht="19.5" customHeight="1">
      <c r="A17" s="1"/>
      <c r="B17" s="1"/>
      <c r="C17" s="1"/>
      <c r="D17" s="1"/>
      <c r="E17" s="1"/>
      <c r="F17" s="77" t="s">
        <v>255</v>
      </c>
      <c r="G17" s="77"/>
      <c r="H17" s="77"/>
      <c r="I17" s="77"/>
      <c r="J17" s="77"/>
      <c r="K17" s="77"/>
      <c r="L17" s="77"/>
      <c r="M17" s="77"/>
      <c r="N17" s="77"/>
    </row>
    <row r="18" spans="1:14" s="2" customFormat="1" ht="19.5" customHeight="1">
      <c r="A18" s="1"/>
      <c r="B18" s="1"/>
      <c r="C18" s="1"/>
      <c r="D18" s="1"/>
      <c r="E18" s="1"/>
      <c r="F18" s="77" t="s">
        <v>402</v>
      </c>
      <c r="G18" s="77"/>
      <c r="H18" s="77"/>
      <c r="I18" s="77"/>
      <c r="J18" s="77"/>
      <c r="K18" s="77"/>
      <c r="L18" s="77"/>
      <c r="M18" s="77"/>
      <c r="N18" s="77"/>
    </row>
    <row r="19" spans="1:14" s="2" customFormat="1" ht="32.25" customHeight="1">
      <c r="A19" s="1"/>
      <c r="B19" s="1"/>
      <c r="C19" s="1"/>
      <c r="D19" s="1"/>
      <c r="E19" s="1"/>
      <c r="F19" s="26"/>
      <c r="G19" s="27"/>
      <c r="H19" s="27"/>
      <c r="I19" s="27"/>
      <c r="J19" s="27"/>
      <c r="K19" s="27"/>
      <c r="L19" s="29"/>
      <c r="M19" s="28"/>
      <c r="N19" s="63" t="s">
        <v>155</v>
      </c>
    </row>
    <row r="20" spans="1:14" s="4" customFormat="1" ht="84" customHeigh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47" t="s">
        <v>5</v>
      </c>
      <c r="G20" s="48" t="s">
        <v>158</v>
      </c>
      <c r="H20" s="48" t="s">
        <v>6</v>
      </c>
      <c r="I20" s="48" t="s">
        <v>7</v>
      </c>
      <c r="J20" s="48" t="s">
        <v>8</v>
      </c>
      <c r="K20" s="48" t="s">
        <v>9</v>
      </c>
      <c r="L20" s="62" t="s">
        <v>283</v>
      </c>
      <c r="M20" s="62" t="s">
        <v>335</v>
      </c>
      <c r="N20" s="62" t="s">
        <v>403</v>
      </c>
    </row>
    <row r="21" spans="1:14" s="7" customFormat="1" ht="82.5">
      <c r="A21" s="5" t="s">
        <v>10</v>
      </c>
      <c r="B21" s="6" t="s">
        <v>11</v>
      </c>
      <c r="C21" s="5" t="s">
        <v>12</v>
      </c>
      <c r="D21" s="6" t="s">
        <v>13</v>
      </c>
      <c r="E21" s="5" t="s">
        <v>14</v>
      </c>
      <c r="F21" s="49" t="s">
        <v>358</v>
      </c>
      <c r="G21" s="50" t="s">
        <v>10</v>
      </c>
      <c r="H21" s="43"/>
      <c r="I21" s="43"/>
      <c r="J21" s="43"/>
      <c r="K21" s="38"/>
      <c r="L21" s="51">
        <f>L22+L24+L26+L31+L33+L35+L39+L41+L43+L45+L48+L50+L52+L54</f>
        <v>94210.79999999999</v>
      </c>
      <c r="M21" s="51">
        <f>M22+M24+M26+M31+M33+M35+M39+M41+M43+M45+M48+M50+M52+M54</f>
        <v>50851.99999999999</v>
      </c>
      <c r="N21" s="51">
        <f>N22+N24+N26+N31+N33+N35+N39+N41+N43+N45+N48+N50+N52+N54</f>
        <v>47455</v>
      </c>
    </row>
    <row r="22" spans="1:14" s="7" customFormat="1" ht="33">
      <c r="A22" s="5"/>
      <c r="B22" s="6"/>
      <c r="C22" s="5"/>
      <c r="D22" s="6"/>
      <c r="E22" s="5"/>
      <c r="F22" s="37" t="s">
        <v>373</v>
      </c>
      <c r="G22" s="38" t="s">
        <v>10</v>
      </c>
      <c r="H22" s="38" t="s">
        <v>112</v>
      </c>
      <c r="I22" s="38" t="s">
        <v>18</v>
      </c>
      <c r="J22" s="38" t="s">
        <v>191</v>
      </c>
      <c r="K22" s="38"/>
      <c r="L22" s="44">
        <f>L23</f>
        <v>1898</v>
      </c>
      <c r="M22" s="44">
        <f>M23</f>
        <v>1160</v>
      </c>
      <c r="N22" s="44">
        <f>N23</f>
        <v>1070</v>
      </c>
    </row>
    <row r="23" spans="1:14" s="7" customFormat="1" ht="33">
      <c r="A23" s="5"/>
      <c r="B23" s="6"/>
      <c r="C23" s="5"/>
      <c r="D23" s="6"/>
      <c r="E23" s="5"/>
      <c r="F23" s="37" t="s">
        <v>41</v>
      </c>
      <c r="G23" s="38" t="s">
        <v>10</v>
      </c>
      <c r="H23" s="38" t="s">
        <v>112</v>
      </c>
      <c r="I23" s="38" t="s">
        <v>18</v>
      </c>
      <c r="J23" s="38" t="s">
        <v>191</v>
      </c>
      <c r="K23" s="38" t="s">
        <v>40</v>
      </c>
      <c r="L23" s="44">
        <v>1898</v>
      </c>
      <c r="M23" s="44">
        <v>1160</v>
      </c>
      <c r="N23" s="44">
        <v>1070</v>
      </c>
    </row>
    <row r="24" spans="1:14" s="7" customFormat="1" ht="33">
      <c r="A24" s="5"/>
      <c r="B24" s="6"/>
      <c r="C24" s="5"/>
      <c r="D24" s="6"/>
      <c r="E24" s="5"/>
      <c r="F24" s="37" t="s">
        <v>374</v>
      </c>
      <c r="G24" s="38" t="s">
        <v>10</v>
      </c>
      <c r="H24" s="38" t="s">
        <v>112</v>
      </c>
      <c r="I24" s="38" t="s">
        <v>18</v>
      </c>
      <c r="J24" s="38" t="s">
        <v>192</v>
      </c>
      <c r="K24" s="50"/>
      <c r="L24" s="44">
        <f>L25</f>
        <v>1123.7</v>
      </c>
      <c r="M24" s="44">
        <f>M25</f>
        <v>670</v>
      </c>
      <c r="N24" s="44">
        <f>N25</f>
        <v>625</v>
      </c>
    </row>
    <row r="25" spans="1:14" s="7" customFormat="1" ht="33">
      <c r="A25" s="5"/>
      <c r="B25" s="6"/>
      <c r="C25" s="5"/>
      <c r="D25" s="6"/>
      <c r="E25" s="5"/>
      <c r="F25" s="37" t="s">
        <v>41</v>
      </c>
      <c r="G25" s="38" t="s">
        <v>10</v>
      </c>
      <c r="H25" s="38" t="s">
        <v>112</v>
      </c>
      <c r="I25" s="38" t="s">
        <v>18</v>
      </c>
      <c r="J25" s="38" t="s">
        <v>192</v>
      </c>
      <c r="K25" s="38" t="s">
        <v>40</v>
      </c>
      <c r="L25" s="44">
        <v>1123.7</v>
      </c>
      <c r="M25" s="44">
        <v>670</v>
      </c>
      <c r="N25" s="44">
        <v>625</v>
      </c>
    </row>
    <row r="26" spans="1:14" s="7" customFormat="1" ht="33">
      <c r="A26" s="5"/>
      <c r="B26" s="6"/>
      <c r="C26" s="5"/>
      <c r="D26" s="6"/>
      <c r="E26" s="5"/>
      <c r="F26" s="37" t="s">
        <v>247</v>
      </c>
      <c r="G26" s="38" t="s">
        <v>10</v>
      </c>
      <c r="H26" s="38" t="s">
        <v>112</v>
      </c>
      <c r="I26" s="38" t="s">
        <v>18</v>
      </c>
      <c r="J26" s="38" t="s">
        <v>163</v>
      </c>
      <c r="K26" s="38"/>
      <c r="L26" s="44">
        <f>L27+L28+L29+L30</f>
        <v>87569.29999999999</v>
      </c>
      <c r="M26" s="44">
        <f>M27+M28+M30</f>
        <v>46274.7</v>
      </c>
      <c r="N26" s="44">
        <f>N27+N28+N30</f>
        <v>43037.8</v>
      </c>
    </row>
    <row r="27" spans="1:14" ht="33">
      <c r="A27" s="8" t="s">
        <v>21</v>
      </c>
      <c r="B27" s="9" t="s">
        <v>22</v>
      </c>
      <c r="C27" s="8" t="s">
        <v>24</v>
      </c>
      <c r="D27" s="9" t="s">
        <v>156</v>
      </c>
      <c r="E27" s="8" t="s">
        <v>14</v>
      </c>
      <c r="F27" s="37" t="s">
        <v>41</v>
      </c>
      <c r="G27" s="38" t="s">
        <v>10</v>
      </c>
      <c r="H27" s="38" t="s">
        <v>112</v>
      </c>
      <c r="I27" s="38" t="s">
        <v>18</v>
      </c>
      <c r="J27" s="38" t="s">
        <v>163</v>
      </c>
      <c r="K27" s="38" t="s">
        <v>40</v>
      </c>
      <c r="L27" s="44">
        <v>78568.6</v>
      </c>
      <c r="M27" s="44">
        <v>41660</v>
      </c>
      <c r="N27" s="44">
        <v>38580</v>
      </c>
    </row>
    <row r="28" spans="1:16" ht="49.5">
      <c r="A28" s="8" t="s">
        <v>21</v>
      </c>
      <c r="B28" s="9" t="s">
        <v>22</v>
      </c>
      <c r="C28" s="8" t="s">
        <v>24</v>
      </c>
      <c r="D28" s="9" t="s">
        <v>156</v>
      </c>
      <c r="E28" s="8" t="s">
        <v>25</v>
      </c>
      <c r="F28" s="37" t="s">
        <v>17</v>
      </c>
      <c r="G28" s="38" t="s">
        <v>10</v>
      </c>
      <c r="H28" s="38" t="s">
        <v>112</v>
      </c>
      <c r="I28" s="38" t="s">
        <v>18</v>
      </c>
      <c r="J28" s="38" t="s">
        <v>163</v>
      </c>
      <c r="K28" s="38" t="s">
        <v>16</v>
      </c>
      <c r="L28" s="44">
        <v>8805.4</v>
      </c>
      <c r="M28" s="44">
        <f>20+1200+200+3000+153.7</f>
        <v>4573.7</v>
      </c>
      <c r="N28" s="44">
        <f>20+1159.8+200+3000+37</f>
        <v>4416.8</v>
      </c>
      <c r="P28" s="60"/>
    </row>
    <row r="29" spans="1:16" ht="49.5">
      <c r="A29" s="8"/>
      <c r="C29" s="8"/>
      <c r="E29" s="8"/>
      <c r="F29" s="37" t="s">
        <v>36</v>
      </c>
      <c r="G29" s="38" t="s">
        <v>10</v>
      </c>
      <c r="H29" s="38" t="s">
        <v>112</v>
      </c>
      <c r="I29" s="38" t="s">
        <v>18</v>
      </c>
      <c r="J29" s="38" t="s">
        <v>163</v>
      </c>
      <c r="K29" s="38" t="s">
        <v>35</v>
      </c>
      <c r="L29" s="44">
        <v>84.9</v>
      </c>
      <c r="M29" s="44">
        <v>0</v>
      </c>
      <c r="N29" s="44">
        <v>0</v>
      </c>
      <c r="P29" s="60"/>
    </row>
    <row r="30" spans="1:14" ht="18.75">
      <c r="A30" s="8"/>
      <c r="C30" s="8"/>
      <c r="E30" s="8"/>
      <c r="F30" s="37" t="s">
        <v>31</v>
      </c>
      <c r="G30" s="38" t="s">
        <v>10</v>
      </c>
      <c r="H30" s="38" t="s">
        <v>112</v>
      </c>
      <c r="I30" s="38" t="s">
        <v>18</v>
      </c>
      <c r="J30" s="38" t="s">
        <v>163</v>
      </c>
      <c r="K30" s="38" t="s">
        <v>30</v>
      </c>
      <c r="L30" s="44">
        <v>110.4</v>
      </c>
      <c r="M30" s="44">
        <f>2+6+3+30</f>
        <v>41</v>
      </c>
      <c r="N30" s="44">
        <v>41</v>
      </c>
    </row>
    <row r="31" spans="1:14" ht="18.75">
      <c r="A31" s="8"/>
      <c r="C31" s="8"/>
      <c r="E31" s="8"/>
      <c r="F31" s="37" t="s">
        <v>338</v>
      </c>
      <c r="G31" s="38" t="s">
        <v>10</v>
      </c>
      <c r="H31" s="38" t="s">
        <v>112</v>
      </c>
      <c r="I31" s="38" t="s">
        <v>18</v>
      </c>
      <c r="J31" s="38" t="s">
        <v>337</v>
      </c>
      <c r="K31" s="38"/>
      <c r="L31" s="44">
        <f>L32</f>
        <v>0</v>
      </c>
      <c r="M31" s="44">
        <f>M32</f>
        <v>15</v>
      </c>
      <c r="N31" s="44">
        <f>N32</f>
        <v>15</v>
      </c>
    </row>
    <row r="32" spans="1:14" ht="49.5">
      <c r="A32" s="8"/>
      <c r="C32" s="8"/>
      <c r="E32" s="8"/>
      <c r="F32" s="37" t="s">
        <v>17</v>
      </c>
      <c r="G32" s="38" t="s">
        <v>10</v>
      </c>
      <c r="H32" s="38" t="s">
        <v>112</v>
      </c>
      <c r="I32" s="38" t="s">
        <v>18</v>
      </c>
      <c r="J32" s="38" t="s">
        <v>337</v>
      </c>
      <c r="K32" s="38" t="s">
        <v>16</v>
      </c>
      <c r="L32" s="44">
        <v>0</v>
      </c>
      <c r="M32" s="44">
        <v>15</v>
      </c>
      <c r="N32" s="44">
        <v>15</v>
      </c>
    </row>
    <row r="33" spans="1:14" ht="33">
      <c r="A33" s="8"/>
      <c r="C33" s="8"/>
      <c r="E33" s="8"/>
      <c r="F33" s="37" t="s">
        <v>375</v>
      </c>
      <c r="G33" s="38" t="s">
        <v>10</v>
      </c>
      <c r="H33" s="38" t="s">
        <v>112</v>
      </c>
      <c r="I33" s="38" t="s">
        <v>18</v>
      </c>
      <c r="J33" s="38" t="s">
        <v>193</v>
      </c>
      <c r="K33" s="38"/>
      <c r="L33" s="44">
        <f>L34</f>
        <v>0</v>
      </c>
      <c r="M33" s="44">
        <f>M34</f>
        <v>300</v>
      </c>
      <c r="N33" s="44">
        <f>N34</f>
        <v>300</v>
      </c>
    </row>
    <row r="34" spans="1:14" ht="18.75">
      <c r="A34" s="8"/>
      <c r="C34" s="8"/>
      <c r="E34" s="8"/>
      <c r="F34" s="37" t="s">
        <v>148</v>
      </c>
      <c r="G34" s="38" t="s">
        <v>10</v>
      </c>
      <c r="H34" s="38" t="s">
        <v>112</v>
      </c>
      <c r="I34" s="38" t="s">
        <v>18</v>
      </c>
      <c r="J34" s="38" t="s">
        <v>193</v>
      </c>
      <c r="K34" s="38" t="s">
        <v>147</v>
      </c>
      <c r="L34" s="44">
        <v>0</v>
      </c>
      <c r="M34" s="44">
        <v>300</v>
      </c>
      <c r="N34" s="44">
        <v>300</v>
      </c>
    </row>
    <row r="35" spans="1:14" ht="18.75">
      <c r="A35" s="8"/>
      <c r="C35" s="8"/>
      <c r="E35" s="8"/>
      <c r="F35" s="37" t="s">
        <v>197</v>
      </c>
      <c r="G35" s="38" t="s">
        <v>10</v>
      </c>
      <c r="H35" s="38" t="s">
        <v>112</v>
      </c>
      <c r="I35" s="38" t="s">
        <v>18</v>
      </c>
      <c r="J35" s="38" t="s">
        <v>194</v>
      </c>
      <c r="K35" s="38"/>
      <c r="L35" s="44">
        <f>L36+L37+L38</f>
        <v>483.5</v>
      </c>
      <c r="M35" s="44">
        <f>M36+M38</f>
        <v>300</v>
      </c>
      <c r="N35" s="44">
        <f>N36+N38</f>
        <v>300</v>
      </c>
    </row>
    <row r="36" spans="1:14" ht="49.5">
      <c r="A36" s="8"/>
      <c r="C36" s="8"/>
      <c r="E36" s="8"/>
      <c r="F36" s="37" t="s">
        <v>17</v>
      </c>
      <c r="G36" s="38" t="s">
        <v>10</v>
      </c>
      <c r="H36" s="38" t="s">
        <v>112</v>
      </c>
      <c r="I36" s="38" t="s">
        <v>18</v>
      </c>
      <c r="J36" s="38" t="s">
        <v>194</v>
      </c>
      <c r="K36" s="38" t="s">
        <v>16</v>
      </c>
      <c r="L36" s="44">
        <v>206.1</v>
      </c>
      <c r="M36" s="44">
        <v>150</v>
      </c>
      <c r="N36" s="44">
        <v>150</v>
      </c>
    </row>
    <row r="37" spans="1:14" ht="18.75">
      <c r="A37" s="8"/>
      <c r="C37" s="8"/>
      <c r="E37" s="8"/>
      <c r="F37" s="37" t="s">
        <v>539</v>
      </c>
      <c r="G37" s="38" t="s">
        <v>10</v>
      </c>
      <c r="H37" s="38" t="s">
        <v>112</v>
      </c>
      <c r="I37" s="38" t="s">
        <v>18</v>
      </c>
      <c r="J37" s="38" t="s">
        <v>194</v>
      </c>
      <c r="K37" s="38" t="s">
        <v>538</v>
      </c>
      <c r="L37" s="44">
        <v>36.1</v>
      </c>
      <c r="M37" s="44">
        <v>0</v>
      </c>
      <c r="N37" s="44">
        <v>0</v>
      </c>
    </row>
    <row r="38" spans="1:14" ht="18.75">
      <c r="A38" s="8"/>
      <c r="C38" s="8"/>
      <c r="E38" s="8"/>
      <c r="F38" s="37" t="s">
        <v>31</v>
      </c>
      <c r="G38" s="38" t="s">
        <v>10</v>
      </c>
      <c r="H38" s="38" t="s">
        <v>112</v>
      </c>
      <c r="I38" s="38" t="s">
        <v>18</v>
      </c>
      <c r="J38" s="38" t="s">
        <v>194</v>
      </c>
      <c r="K38" s="38" t="s">
        <v>30</v>
      </c>
      <c r="L38" s="44">
        <v>241.3</v>
      </c>
      <c r="M38" s="44">
        <v>150</v>
      </c>
      <c r="N38" s="44">
        <v>150</v>
      </c>
    </row>
    <row r="39" spans="1:14" ht="39" customHeight="1">
      <c r="A39" s="8"/>
      <c r="C39" s="8"/>
      <c r="E39" s="8"/>
      <c r="F39" s="37" t="s">
        <v>198</v>
      </c>
      <c r="G39" s="38" t="s">
        <v>10</v>
      </c>
      <c r="H39" s="38" t="s">
        <v>112</v>
      </c>
      <c r="I39" s="38" t="s">
        <v>18</v>
      </c>
      <c r="J39" s="38" t="s">
        <v>195</v>
      </c>
      <c r="K39" s="38"/>
      <c r="L39" s="44">
        <f>L40</f>
        <v>1350</v>
      </c>
      <c r="M39" s="44">
        <f>M40</f>
        <v>300</v>
      </c>
      <c r="N39" s="44">
        <f>N40</f>
        <v>300</v>
      </c>
    </row>
    <row r="40" spans="1:14" ht="49.5">
      <c r="A40" s="8"/>
      <c r="C40" s="8"/>
      <c r="E40" s="8"/>
      <c r="F40" s="37" t="s">
        <v>17</v>
      </c>
      <c r="G40" s="38" t="s">
        <v>10</v>
      </c>
      <c r="H40" s="38" t="s">
        <v>112</v>
      </c>
      <c r="I40" s="38" t="s">
        <v>18</v>
      </c>
      <c r="J40" s="38" t="s">
        <v>195</v>
      </c>
      <c r="K40" s="38" t="s">
        <v>16</v>
      </c>
      <c r="L40" s="44">
        <v>1350</v>
      </c>
      <c r="M40" s="44">
        <v>300</v>
      </c>
      <c r="N40" s="44">
        <v>300</v>
      </c>
    </row>
    <row r="41" spans="1:14" ht="34.5" customHeight="1">
      <c r="A41" s="8"/>
      <c r="C41" s="8"/>
      <c r="E41" s="8"/>
      <c r="F41" s="37" t="s">
        <v>599</v>
      </c>
      <c r="G41" s="38" t="s">
        <v>10</v>
      </c>
      <c r="H41" s="38" t="s">
        <v>112</v>
      </c>
      <c r="I41" s="38" t="s">
        <v>18</v>
      </c>
      <c r="J41" s="38" t="s">
        <v>600</v>
      </c>
      <c r="K41" s="38"/>
      <c r="L41" s="44">
        <f>L42</f>
        <v>56.8</v>
      </c>
      <c r="M41" s="44">
        <f>M42</f>
        <v>320</v>
      </c>
      <c r="N41" s="44">
        <f>N42</f>
        <v>290</v>
      </c>
    </row>
    <row r="42" spans="1:14" ht="33">
      <c r="A42" s="8"/>
      <c r="C42" s="8"/>
      <c r="E42" s="8"/>
      <c r="F42" s="37" t="s">
        <v>41</v>
      </c>
      <c r="G42" s="38" t="s">
        <v>10</v>
      </c>
      <c r="H42" s="38" t="s">
        <v>112</v>
      </c>
      <c r="I42" s="38" t="s">
        <v>18</v>
      </c>
      <c r="J42" s="38" t="s">
        <v>600</v>
      </c>
      <c r="K42" s="38" t="s">
        <v>40</v>
      </c>
      <c r="L42" s="44">
        <v>56.8</v>
      </c>
      <c r="M42" s="44">
        <v>320</v>
      </c>
      <c r="N42" s="44">
        <v>290</v>
      </c>
    </row>
    <row r="43" spans="1:14" ht="37.5" customHeight="1">
      <c r="A43" s="8"/>
      <c r="C43" s="8"/>
      <c r="E43" s="8"/>
      <c r="F43" s="37" t="s">
        <v>332</v>
      </c>
      <c r="G43" s="43" t="s">
        <v>10</v>
      </c>
      <c r="H43" s="43" t="s">
        <v>112</v>
      </c>
      <c r="I43" s="43" t="s">
        <v>18</v>
      </c>
      <c r="J43" s="43" t="s">
        <v>333</v>
      </c>
      <c r="K43" s="43"/>
      <c r="L43" s="44">
        <f>L44</f>
        <v>0</v>
      </c>
      <c r="M43" s="44">
        <f>M44</f>
        <v>50</v>
      </c>
      <c r="N43" s="44">
        <f>N44</f>
        <v>50</v>
      </c>
    </row>
    <row r="44" spans="1:14" ht="54.75" customHeight="1">
      <c r="A44" s="8"/>
      <c r="C44" s="8"/>
      <c r="E44" s="8"/>
      <c r="F44" s="37" t="s">
        <v>17</v>
      </c>
      <c r="G44" s="43" t="s">
        <v>10</v>
      </c>
      <c r="H44" s="43" t="s">
        <v>112</v>
      </c>
      <c r="I44" s="43" t="s">
        <v>18</v>
      </c>
      <c r="J44" s="43" t="s">
        <v>333</v>
      </c>
      <c r="K44" s="43" t="s">
        <v>16</v>
      </c>
      <c r="L44" s="44">
        <v>0</v>
      </c>
      <c r="M44" s="44">
        <v>50</v>
      </c>
      <c r="N44" s="44">
        <v>50</v>
      </c>
    </row>
    <row r="45" spans="1:14" ht="54.75" customHeight="1">
      <c r="A45" s="8"/>
      <c r="C45" s="8"/>
      <c r="E45" s="8"/>
      <c r="F45" s="37" t="s">
        <v>190</v>
      </c>
      <c r="G45" s="43" t="s">
        <v>10</v>
      </c>
      <c r="H45" s="43" t="s">
        <v>112</v>
      </c>
      <c r="I45" s="43" t="s">
        <v>18</v>
      </c>
      <c r="J45" s="38" t="s">
        <v>146</v>
      </c>
      <c r="K45" s="43"/>
      <c r="L45" s="44">
        <f>L46+L47</f>
        <v>1291.2</v>
      </c>
      <c r="M45" s="44">
        <f>M46+M47</f>
        <v>1304.6999999999998</v>
      </c>
      <c r="N45" s="44">
        <f>N46+N47</f>
        <v>1357.6</v>
      </c>
    </row>
    <row r="46" spans="1:14" ht="36.75" customHeight="1">
      <c r="A46" s="8"/>
      <c r="C46" s="8"/>
      <c r="E46" s="8"/>
      <c r="F46" s="37" t="s">
        <v>41</v>
      </c>
      <c r="G46" s="43" t="s">
        <v>10</v>
      </c>
      <c r="H46" s="43" t="s">
        <v>112</v>
      </c>
      <c r="I46" s="43" t="s">
        <v>18</v>
      </c>
      <c r="J46" s="38" t="s">
        <v>146</v>
      </c>
      <c r="K46" s="43" t="s">
        <v>40</v>
      </c>
      <c r="L46" s="44">
        <v>1252.8</v>
      </c>
      <c r="M46" s="44">
        <v>1257.6</v>
      </c>
      <c r="N46" s="44">
        <v>1257.6</v>
      </c>
    </row>
    <row r="47" spans="1:14" ht="54.75" customHeight="1">
      <c r="A47" s="8"/>
      <c r="C47" s="8"/>
      <c r="E47" s="8"/>
      <c r="F47" s="37" t="s">
        <v>17</v>
      </c>
      <c r="G47" s="43" t="s">
        <v>10</v>
      </c>
      <c r="H47" s="43" t="s">
        <v>112</v>
      </c>
      <c r="I47" s="43" t="s">
        <v>18</v>
      </c>
      <c r="J47" s="38" t="s">
        <v>146</v>
      </c>
      <c r="K47" s="43" t="s">
        <v>16</v>
      </c>
      <c r="L47" s="44">
        <v>38.4</v>
      </c>
      <c r="M47" s="44">
        <v>47.1</v>
      </c>
      <c r="N47" s="44">
        <v>100</v>
      </c>
    </row>
    <row r="48" spans="1:14" ht="82.5">
      <c r="A48" s="8"/>
      <c r="C48" s="8"/>
      <c r="E48" s="8"/>
      <c r="F48" s="37" t="s">
        <v>310</v>
      </c>
      <c r="G48" s="38" t="s">
        <v>10</v>
      </c>
      <c r="H48" s="43" t="s">
        <v>112</v>
      </c>
      <c r="I48" s="43" t="s">
        <v>18</v>
      </c>
      <c r="J48" s="43" t="s">
        <v>309</v>
      </c>
      <c r="K48" s="43"/>
      <c r="L48" s="44">
        <f>L49</f>
        <v>5.9</v>
      </c>
      <c r="M48" s="44">
        <f>M49</f>
        <v>50.4</v>
      </c>
      <c r="N48" s="44">
        <f>N49</f>
        <v>2.4</v>
      </c>
    </row>
    <row r="49" spans="1:14" ht="49.5">
      <c r="A49" s="8"/>
      <c r="C49" s="8"/>
      <c r="E49" s="8"/>
      <c r="F49" s="37" t="s">
        <v>17</v>
      </c>
      <c r="G49" s="38" t="s">
        <v>10</v>
      </c>
      <c r="H49" s="43" t="s">
        <v>112</v>
      </c>
      <c r="I49" s="43" t="s">
        <v>18</v>
      </c>
      <c r="J49" s="43" t="s">
        <v>309</v>
      </c>
      <c r="K49" s="43" t="s">
        <v>16</v>
      </c>
      <c r="L49" s="44">
        <v>5.9</v>
      </c>
      <c r="M49" s="44">
        <v>50.4</v>
      </c>
      <c r="N49" s="44">
        <v>2.4</v>
      </c>
    </row>
    <row r="50" spans="1:14" ht="33">
      <c r="A50" s="8"/>
      <c r="C50" s="8"/>
      <c r="E50" s="8"/>
      <c r="F50" s="37" t="s">
        <v>395</v>
      </c>
      <c r="G50" s="38" t="s">
        <v>10</v>
      </c>
      <c r="H50" s="43" t="s">
        <v>112</v>
      </c>
      <c r="I50" s="43" t="s">
        <v>18</v>
      </c>
      <c r="J50" s="43" t="s">
        <v>394</v>
      </c>
      <c r="K50" s="43"/>
      <c r="L50" s="44">
        <f>L51</f>
        <v>311.8</v>
      </c>
      <c r="M50" s="44">
        <f>M51</f>
        <v>0</v>
      </c>
      <c r="N50" s="44">
        <f>N51</f>
        <v>0</v>
      </c>
    </row>
    <row r="51" spans="1:14" ht="49.5">
      <c r="A51" s="8"/>
      <c r="C51" s="8"/>
      <c r="E51" s="8"/>
      <c r="F51" s="37" t="s">
        <v>17</v>
      </c>
      <c r="G51" s="38" t="s">
        <v>10</v>
      </c>
      <c r="H51" s="43" t="s">
        <v>112</v>
      </c>
      <c r="I51" s="43" t="s">
        <v>18</v>
      </c>
      <c r="J51" s="43" t="s">
        <v>394</v>
      </c>
      <c r="K51" s="43" t="s">
        <v>16</v>
      </c>
      <c r="L51" s="44">
        <v>311.8</v>
      </c>
      <c r="M51" s="44">
        <v>0</v>
      </c>
      <c r="N51" s="44">
        <v>0</v>
      </c>
    </row>
    <row r="52" spans="1:14" ht="66">
      <c r="A52" s="8"/>
      <c r="C52" s="8"/>
      <c r="E52" s="8"/>
      <c r="F52" s="37" t="s">
        <v>246</v>
      </c>
      <c r="G52" s="38" t="s">
        <v>10</v>
      </c>
      <c r="H52" s="38" t="s">
        <v>112</v>
      </c>
      <c r="I52" s="38" t="s">
        <v>18</v>
      </c>
      <c r="J52" s="38" t="s">
        <v>149</v>
      </c>
      <c r="K52" s="38"/>
      <c r="L52" s="44">
        <f>L53</f>
        <v>19</v>
      </c>
      <c r="M52" s="44">
        <f>M53</f>
        <v>15.2</v>
      </c>
      <c r="N52" s="44">
        <f>N53</f>
        <v>15.2</v>
      </c>
    </row>
    <row r="53" spans="1:14" ht="49.5">
      <c r="A53" s="8"/>
      <c r="C53" s="8"/>
      <c r="E53" s="8"/>
      <c r="F53" s="37" t="s">
        <v>17</v>
      </c>
      <c r="G53" s="38" t="s">
        <v>10</v>
      </c>
      <c r="H53" s="38" t="s">
        <v>112</v>
      </c>
      <c r="I53" s="38" t="s">
        <v>18</v>
      </c>
      <c r="J53" s="38" t="s">
        <v>149</v>
      </c>
      <c r="K53" s="43" t="s">
        <v>16</v>
      </c>
      <c r="L53" s="44">
        <v>19</v>
      </c>
      <c r="M53" s="44">
        <v>15.2</v>
      </c>
      <c r="N53" s="44">
        <v>15.2</v>
      </c>
    </row>
    <row r="54" spans="1:14" ht="33">
      <c r="A54" s="8"/>
      <c r="C54" s="8"/>
      <c r="E54" s="8"/>
      <c r="F54" s="37" t="s">
        <v>196</v>
      </c>
      <c r="G54" s="38" t="s">
        <v>10</v>
      </c>
      <c r="H54" s="38" t="s">
        <v>112</v>
      </c>
      <c r="I54" s="38" t="s">
        <v>18</v>
      </c>
      <c r="J54" s="38" t="s">
        <v>150</v>
      </c>
      <c r="K54" s="38"/>
      <c r="L54" s="44">
        <f>L55+L56</f>
        <v>101.6</v>
      </c>
      <c r="M54" s="44">
        <f>M55+M56</f>
        <v>92</v>
      </c>
      <c r="N54" s="44">
        <f>N55+N56</f>
        <v>92</v>
      </c>
    </row>
    <row r="55" spans="1:14" ht="33">
      <c r="A55" s="8"/>
      <c r="C55" s="8"/>
      <c r="E55" s="8"/>
      <c r="F55" s="37" t="s">
        <v>41</v>
      </c>
      <c r="G55" s="43" t="s">
        <v>10</v>
      </c>
      <c r="H55" s="43" t="s">
        <v>112</v>
      </c>
      <c r="I55" s="43" t="s">
        <v>18</v>
      </c>
      <c r="J55" s="43" t="s">
        <v>150</v>
      </c>
      <c r="K55" s="43" t="s">
        <v>40</v>
      </c>
      <c r="L55" s="44">
        <v>38.9</v>
      </c>
      <c r="M55" s="44">
        <v>43.1</v>
      </c>
      <c r="N55" s="44">
        <v>43.1</v>
      </c>
    </row>
    <row r="56" spans="1:14" ht="49.5">
      <c r="A56" s="8"/>
      <c r="C56" s="8"/>
      <c r="E56" s="8"/>
      <c r="F56" s="37" t="s">
        <v>17</v>
      </c>
      <c r="G56" s="38" t="s">
        <v>10</v>
      </c>
      <c r="H56" s="38" t="s">
        <v>112</v>
      </c>
      <c r="I56" s="38" t="s">
        <v>18</v>
      </c>
      <c r="J56" s="38" t="s">
        <v>150</v>
      </c>
      <c r="K56" s="43" t="s">
        <v>16</v>
      </c>
      <c r="L56" s="44">
        <v>62.7</v>
      </c>
      <c r="M56" s="44">
        <v>48.9</v>
      </c>
      <c r="N56" s="44">
        <v>48.9</v>
      </c>
    </row>
    <row r="57" spans="1:14" ht="66" customHeight="1">
      <c r="A57" s="8" t="s">
        <v>32</v>
      </c>
      <c r="B57" s="9" t="s">
        <v>33</v>
      </c>
      <c r="C57" s="8" t="s">
        <v>37</v>
      </c>
      <c r="D57" s="9" t="s">
        <v>38</v>
      </c>
      <c r="E57" s="8" t="s">
        <v>16</v>
      </c>
      <c r="F57" s="49" t="s">
        <v>359</v>
      </c>
      <c r="G57" s="41" t="s">
        <v>46</v>
      </c>
      <c r="H57" s="50"/>
      <c r="I57" s="50"/>
      <c r="J57" s="50"/>
      <c r="K57" s="50"/>
      <c r="L57" s="51">
        <f>L58+L123+L135</f>
        <v>618300.1000000001</v>
      </c>
      <c r="M57" s="51">
        <f>M58+M123+M135</f>
        <v>415238</v>
      </c>
      <c r="N57" s="51">
        <f>N58+N123+N135</f>
        <v>414892.00000000006</v>
      </c>
    </row>
    <row r="58" spans="1:14" s="7" customFormat="1" ht="49.5">
      <c r="A58" s="5" t="s">
        <v>46</v>
      </c>
      <c r="B58" s="6" t="s">
        <v>47</v>
      </c>
      <c r="C58" s="5" t="s">
        <v>12</v>
      </c>
      <c r="D58" s="6" t="s">
        <v>13</v>
      </c>
      <c r="E58" s="5" t="s">
        <v>14</v>
      </c>
      <c r="F58" s="37" t="s">
        <v>85</v>
      </c>
      <c r="G58" s="38" t="s">
        <v>46</v>
      </c>
      <c r="H58" s="38" t="s">
        <v>15</v>
      </c>
      <c r="I58" s="50"/>
      <c r="J58" s="50"/>
      <c r="K58" s="50"/>
      <c r="L58" s="44">
        <f>L59+L65+L67+L71+L73+L75+L78+L80+L82+L85+L88+L91+L93+L96+L101+L104+L107+L109+L112+L115+L117+L120</f>
        <v>541232.3</v>
      </c>
      <c r="M58" s="44">
        <f>M59+M65+M67+M71+M73+M75+M78+M80+M82+M85+M88+M91+M93+M96+M101+M104+M107+M109+M112+M115+M117+M120</f>
        <v>369015</v>
      </c>
      <c r="N58" s="44">
        <f>N59+N65+N67+N71+N73+N75+N78+N80+N82+N85+N88+N91+N93+N96+N101+N104+N107+N109+N112+N115+N117+N120</f>
        <v>369585.00000000006</v>
      </c>
    </row>
    <row r="59" spans="1:14" s="7" customFormat="1" ht="85.5" customHeight="1">
      <c r="A59" s="5"/>
      <c r="B59" s="6"/>
      <c r="C59" s="5"/>
      <c r="D59" s="6"/>
      <c r="E59" s="5"/>
      <c r="F59" s="37" t="s">
        <v>87</v>
      </c>
      <c r="G59" s="38" t="s">
        <v>46</v>
      </c>
      <c r="H59" s="38" t="s">
        <v>15</v>
      </c>
      <c r="I59" s="38" t="s">
        <v>18</v>
      </c>
      <c r="J59" s="38" t="s">
        <v>201</v>
      </c>
      <c r="K59" s="50"/>
      <c r="L59" s="44">
        <f>L60+L61+L62+L63+L64</f>
        <v>52493</v>
      </c>
      <c r="M59" s="44">
        <f>M60+M61+M62+M63+M64</f>
        <v>23110</v>
      </c>
      <c r="N59" s="44">
        <f>N60+N61+N62+N63+N64</f>
        <v>22715</v>
      </c>
    </row>
    <row r="60" spans="1:14" s="7" customFormat="1" ht="33">
      <c r="A60" s="5"/>
      <c r="B60" s="6"/>
      <c r="C60" s="5"/>
      <c r="D60" s="6"/>
      <c r="E60" s="5"/>
      <c r="F60" s="37" t="s">
        <v>29</v>
      </c>
      <c r="G60" s="38" t="s">
        <v>46</v>
      </c>
      <c r="H60" s="38" t="s">
        <v>15</v>
      </c>
      <c r="I60" s="38" t="s">
        <v>18</v>
      </c>
      <c r="J60" s="38" t="s">
        <v>201</v>
      </c>
      <c r="K60" s="43" t="s">
        <v>28</v>
      </c>
      <c r="L60" s="44">
        <v>20986.7</v>
      </c>
      <c r="M60" s="44">
        <v>12235</v>
      </c>
      <c r="N60" s="44">
        <v>11330</v>
      </c>
    </row>
    <row r="61" spans="1:14" s="7" customFormat="1" ht="49.5">
      <c r="A61" s="5"/>
      <c r="B61" s="6"/>
      <c r="C61" s="5"/>
      <c r="D61" s="6"/>
      <c r="E61" s="5"/>
      <c r="F61" s="37" t="s">
        <v>17</v>
      </c>
      <c r="G61" s="38" t="s">
        <v>46</v>
      </c>
      <c r="H61" s="38" t="s">
        <v>15</v>
      </c>
      <c r="I61" s="38" t="s">
        <v>18</v>
      </c>
      <c r="J61" s="38" t="s">
        <v>201</v>
      </c>
      <c r="K61" s="43" t="s">
        <v>16</v>
      </c>
      <c r="L61" s="44">
        <v>9592.8</v>
      </c>
      <c r="M61" s="44">
        <v>4024</v>
      </c>
      <c r="N61" s="44">
        <v>3577</v>
      </c>
    </row>
    <row r="62" spans="1:14" s="7" customFormat="1" ht="18.75">
      <c r="A62" s="5"/>
      <c r="B62" s="6"/>
      <c r="C62" s="5"/>
      <c r="D62" s="6"/>
      <c r="E62" s="5"/>
      <c r="F62" s="37" t="s">
        <v>184</v>
      </c>
      <c r="G62" s="38" t="s">
        <v>46</v>
      </c>
      <c r="H62" s="38" t="s">
        <v>15</v>
      </c>
      <c r="I62" s="38" t="s">
        <v>18</v>
      </c>
      <c r="J62" s="38" t="s">
        <v>201</v>
      </c>
      <c r="K62" s="43" t="s">
        <v>19</v>
      </c>
      <c r="L62" s="44">
        <v>18929.8</v>
      </c>
      <c r="M62" s="44">
        <v>6283</v>
      </c>
      <c r="N62" s="44">
        <v>6591</v>
      </c>
    </row>
    <row r="63" spans="1:14" s="7" customFormat="1" ht="18.75">
      <c r="A63" s="5"/>
      <c r="B63" s="6"/>
      <c r="C63" s="5"/>
      <c r="D63" s="6"/>
      <c r="E63" s="5"/>
      <c r="F63" s="37" t="s">
        <v>185</v>
      </c>
      <c r="G63" s="43" t="s">
        <v>46</v>
      </c>
      <c r="H63" s="43" t="s">
        <v>15</v>
      </c>
      <c r="I63" s="43" t="s">
        <v>18</v>
      </c>
      <c r="J63" s="43" t="s">
        <v>201</v>
      </c>
      <c r="K63" s="43" t="s">
        <v>26</v>
      </c>
      <c r="L63" s="44">
        <v>2956.1</v>
      </c>
      <c r="M63" s="44">
        <v>553</v>
      </c>
      <c r="N63" s="44">
        <v>1203</v>
      </c>
    </row>
    <row r="64" spans="1:14" s="7" customFormat="1" ht="18.75">
      <c r="A64" s="5"/>
      <c r="B64" s="6"/>
      <c r="C64" s="5"/>
      <c r="D64" s="6"/>
      <c r="E64" s="5"/>
      <c r="F64" s="37" t="s">
        <v>31</v>
      </c>
      <c r="G64" s="38" t="s">
        <v>46</v>
      </c>
      <c r="H64" s="38" t="s">
        <v>15</v>
      </c>
      <c r="I64" s="38" t="s">
        <v>18</v>
      </c>
      <c r="J64" s="38" t="s">
        <v>201</v>
      </c>
      <c r="K64" s="43" t="s">
        <v>30</v>
      </c>
      <c r="L64" s="44">
        <v>27.6</v>
      </c>
      <c r="M64" s="44">
        <v>15</v>
      </c>
      <c r="N64" s="44">
        <v>14</v>
      </c>
    </row>
    <row r="65" spans="1:14" s="7" customFormat="1" ht="66">
      <c r="A65" s="5"/>
      <c r="B65" s="6"/>
      <c r="C65" s="5"/>
      <c r="D65" s="6"/>
      <c r="E65" s="5"/>
      <c r="F65" s="37" t="s">
        <v>397</v>
      </c>
      <c r="G65" s="38" t="s">
        <v>46</v>
      </c>
      <c r="H65" s="38" t="s">
        <v>15</v>
      </c>
      <c r="I65" s="38" t="s">
        <v>18</v>
      </c>
      <c r="J65" s="38" t="s">
        <v>396</v>
      </c>
      <c r="K65" s="43"/>
      <c r="L65" s="44">
        <f>L66</f>
        <v>2305.6</v>
      </c>
      <c r="M65" s="44">
        <f>M66</f>
        <v>1800</v>
      </c>
      <c r="N65" s="44">
        <f>N66</f>
        <v>2200</v>
      </c>
    </row>
    <row r="66" spans="1:14" s="7" customFormat="1" ht="18.75">
      <c r="A66" s="5"/>
      <c r="B66" s="6"/>
      <c r="C66" s="5"/>
      <c r="D66" s="6"/>
      <c r="E66" s="5"/>
      <c r="F66" s="37" t="s">
        <v>185</v>
      </c>
      <c r="G66" s="38" t="s">
        <v>46</v>
      </c>
      <c r="H66" s="38" t="s">
        <v>15</v>
      </c>
      <c r="I66" s="38" t="s">
        <v>18</v>
      </c>
      <c r="J66" s="38" t="s">
        <v>396</v>
      </c>
      <c r="K66" s="43" t="s">
        <v>26</v>
      </c>
      <c r="L66" s="44">
        <v>2305.6</v>
      </c>
      <c r="M66" s="44">
        <v>1800</v>
      </c>
      <c r="N66" s="44">
        <v>2200</v>
      </c>
    </row>
    <row r="67" spans="1:14" s="7" customFormat="1" ht="18.75">
      <c r="A67" s="5"/>
      <c r="B67" s="6"/>
      <c r="C67" s="5"/>
      <c r="D67" s="6"/>
      <c r="E67" s="5"/>
      <c r="F67" s="37" t="s">
        <v>242</v>
      </c>
      <c r="G67" s="38" t="s">
        <v>46</v>
      </c>
      <c r="H67" s="38" t="s">
        <v>15</v>
      </c>
      <c r="I67" s="38" t="s">
        <v>18</v>
      </c>
      <c r="J67" s="38" t="s">
        <v>202</v>
      </c>
      <c r="K67" s="43"/>
      <c r="L67" s="44">
        <f>SUM(L68:L70)</f>
        <v>8581.2</v>
      </c>
      <c r="M67" s="44">
        <f>SUM(M68:M70)</f>
        <v>4930</v>
      </c>
      <c r="N67" s="44">
        <f>SUM(N68:N70)</f>
        <v>4381</v>
      </c>
    </row>
    <row r="68" spans="1:14" s="7" customFormat="1" ht="49.5">
      <c r="A68" s="5"/>
      <c r="B68" s="6"/>
      <c r="C68" s="5"/>
      <c r="D68" s="6"/>
      <c r="E68" s="5"/>
      <c r="F68" s="37" t="s">
        <v>17</v>
      </c>
      <c r="G68" s="38" t="s">
        <v>46</v>
      </c>
      <c r="H68" s="38" t="s">
        <v>15</v>
      </c>
      <c r="I68" s="38" t="s">
        <v>18</v>
      </c>
      <c r="J68" s="38" t="s">
        <v>202</v>
      </c>
      <c r="K68" s="38" t="s">
        <v>16</v>
      </c>
      <c r="L68" s="44">
        <f>3622+20.9+259.2-7.5</f>
        <v>3894.6</v>
      </c>
      <c r="M68" s="44">
        <v>1845</v>
      </c>
      <c r="N68" s="44">
        <v>1640</v>
      </c>
    </row>
    <row r="69" spans="1:14" s="7" customFormat="1" ht="18.75">
      <c r="A69" s="5"/>
      <c r="B69" s="6"/>
      <c r="C69" s="5"/>
      <c r="D69" s="6"/>
      <c r="E69" s="5"/>
      <c r="F69" s="37" t="s">
        <v>184</v>
      </c>
      <c r="G69" s="38" t="s">
        <v>46</v>
      </c>
      <c r="H69" s="38" t="s">
        <v>15</v>
      </c>
      <c r="I69" s="38" t="s">
        <v>18</v>
      </c>
      <c r="J69" s="38" t="s">
        <v>202</v>
      </c>
      <c r="K69" s="43" t="s">
        <v>19</v>
      </c>
      <c r="L69" s="44">
        <f>4177.1-25.3-20.9+456.7</f>
        <v>4587.6</v>
      </c>
      <c r="M69" s="44">
        <f>1384+1624</f>
        <v>3008</v>
      </c>
      <c r="N69" s="44">
        <f>1230+1443</f>
        <v>2673</v>
      </c>
    </row>
    <row r="70" spans="1:14" s="7" customFormat="1" ht="18.75">
      <c r="A70" s="5"/>
      <c r="B70" s="6"/>
      <c r="C70" s="5"/>
      <c r="D70" s="6"/>
      <c r="E70" s="5"/>
      <c r="F70" s="37" t="s">
        <v>185</v>
      </c>
      <c r="G70" s="38" t="s">
        <v>46</v>
      </c>
      <c r="H70" s="38" t="s">
        <v>15</v>
      </c>
      <c r="I70" s="38" t="s">
        <v>18</v>
      </c>
      <c r="J70" s="38" t="s">
        <v>202</v>
      </c>
      <c r="K70" s="43" t="s">
        <v>26</v>
      </c>
      <c r="L70" s="44">
        <v>99</v>
      </c>
      <c r="M70" s="44">
        <v>77</v>
      </c>
      <c r="N70" s="44">
        <v>68</v>
      </c>
    </row>
    <row r="71" spans="1:14" s="7" customFormat="1" ht="137.25" customHeight="1">
      <c r="A71" s="5"/>
      <c r="B71" s="6"/>
      <c r="C71" s="5"/>
      <c r="D71" s="6"/>
      <c r="E71" s="5"/>
      <c r="F71" s="52" t="s">
        <v>157</v>
      </c>
      <c r="G71" s="38" t="s">
        <v>46</v>
      </c>
      <c r="H71" s="38" t="s">
        <v>15</v>
      </c>
      <c r="I71" s="38" t="s">
        <v>18</v>
      </c>
      <c r="J71" s="38" t="s">
        <v>203</v>
      </c>
      <c r="K71" s="43"/>
      <c r="L71" s="44">
        <f>SUM(L72:L72)</f>
        <v>48435.4</v>
      </c>
      <c r="M71" s="44">
        <f>SUM(M72:M72)</f>
        <v>20055</v>
      </c>
      <c r="N71" s="44">
        <f>SUM(N72:N72)</f>
        <v>20555</v>
      </c>
    </row>
    <row r="72" spans="1:14" s="7" customFormat="1" ht="18.75">
      <c r="A72" s="5"/>
      <c r="B72" s="6"/>
      <c r="C72" s="5"/>
      <c r="D72" s="6"/>
      <c r="E72" s="5"/>
      <c r="F72" s="37" t="s">
        <v>184</v>
      </c>
      <c r="G72" s="38" t="s">
        <v>46</v>
      </c>
      <c r="H72" s="38" t="s">
        <v>15</v>
      </c>
      <c r="I72" s="38" t="s">
        <v>18</v>
      </c>
      <c r="J72" s="38" t="s">
        <v>203</v>
      </c>
      <c r="K72" s="38" t="s">
        <v>19</v>
      </c>
      <c r="L72" s="44">
        <f>48410.1+25.3</f>
        <v>48435.4</v>
      </c>
      <c r="M72" s="44">
        <v>20055</v>
      </c>
      <c r="N72" s="44">
        <v>20555</v>
      </c>
    </row>
    <row r="73" spans="1:14" s="7" customFormat="1" ht="132">
      <c r="A73" s="5"/>
      <c r="B73" s="6"/>
      <c r="C73" s="5"/>
      <c r="D73" s="6"/>
      <c r="E73" s="5"/>
      <c r="F73" s="37" t="s">
        <v>205</v>
      </c>
      <c r="G73" s="38" t="s">
        <v>46</v>
      </c>
      <c r="H73" s="38" t="s">
        <v>15</v>
      </c>
      <c r="I73" s="38" t="s">
        <v>18</v>
      </c>
      <c r="J73" s="38" t="s">
        <v>206</v>
      </c>
      <c r="K73" s="38"/>
      <c r="L73" s="44">
        <f>L74</f>
        <v>45955.4</v>
      </c>
      <c r="M73" s="44">
        <f>M74</f>
        <v>21400</v>
      </c>
      <c r="N73" s="44">
        <f>N74</f>
        <v>27000</v>
      </c>
    </row>
    <row r="74" spans="1:14" s="7" customFormat="1" ht="18.75">
      <c r="A74" s="5"/>
      <c r="B74" s="6"/>
      <c r="C74" s="5"/>
      <c r="D74" s="6"/>
      <c r="E74" s="5"/>
      <c r="F74" s="37" t="s">
        <v>184</v>
      </c>
      <c r="G74" s="38" t="s">
        <v>46</v>
      </c>
      <c r="H74" s="38" t="s">
        <v>15</v>
      </c>
      <c r="I74" s="38" t="s">
        <v>18</v>
      </c>
      <c r="J74" s="38" t="s">
        <v>206</v>
      </c>
      <c r="K74" s="38" t="s">
        <v>19</v>
      </c>
      <c r="L74" s="44">
        <v>45955.4</v>
      </c>
      <c r="M74" s="44">
        <v>21400</v>
      </c>
      <c r="N74" s="44">
        <v>27000</v>
      </c>
    </row>
    <row r="75" spans="1:14" s="7" customFormat="1" ht="66">
      <c r="A75" s="5"/>
      <c r="B75" s="6"/>
      <c r="C75" s="5"/>
      <c r="D75" s="6"/>
      <c r="E75" s="5"/>
      <c r="F75" s="37" t="s">
        <v>208</v>
      </c>
      <c r="G75" s="38" t="s">
        <v>46</v>
      </c>
      <c r="H75" s="38" t="s">
        <v>15</v>
      </c>
      <c r="I75" s="38" t="s">
        <v>18</v>
      </c>
      <c r="J75" s="38" t="s">
        <v>207</v>
      </c>
      <c r="K75" s="38"/>
      <c r="L75" s="44">
        <f>L76+L77</f>
        <v>5072.5</v>
      </c>
      <c r="M75" s="44">
        <f>M76+M77</f>
        <v>2398</v>
      </c>
      <c r="N75" s="44">
        <f>N76+N77</f>
        <v>2130</v>
      </c>
    </row>
    <row r="76" spans="1:14" s="7" customFormat="1" ht="49.5">
      <c r="A76" s="5"/>
      <c r="B76" s="6"/>
      <c r="C76" s="5"/>
      <c r="D76" s="6"/>
      <c r="E76" s="5"/>
      <c r="F76" s="37" t="s">
        <v>17</v>
      </c>
      <c r="G76" s="38" t="s">
        <v>46</v>
      </c>
      <c r="H76" s="38" t="s">
        <v>15</v>
      </c>
      <c r="I76" s="38" t="s">
        <v>18</v>
      </c>
      <c r="J76" s="38" t="s">
        <v>207</v>
      </c>
      <c r="K76" s="38" t="s">
        <v>16</v>
      </c>
      <c r="L76" s="44">
        <f>5065+7.5</f>
        <v>5072.5</v>
      </c>
      <c r="M76" s="44">
        <v>2396</v>
      </c>
      <c r="N76" s="44">
        <v>2129</v>
      </c>
    </row>
    <row r="77" spans="1:14" s="7" customFormat="1" ht="18.75">
      <c r="A77" s="5"/>
      <c r="B77" s="6"/>
      <c r="C77" s="5"/>
      <c r="D77" s="6"/>
      <c r="E77" s="5"/>
      <c r="F77" s="37" t="s">
        <v>31</v>
      </c>
      <c r="G77" s="38" t="s">
        <v>46</v>
      </c>
      <c r="H77" s="38" t="s">
        <v>15</v>
      </c>
      <c r="I77" s="38" t="s">
        <v>18</v>
      </c>
      <c r="J77" s="38" t="s">
        <v>207</v>
      </c>
      <c r="K77" s="38" t="s">
        <v>30</v>
      </c>
      <c r="L77" s="44">
        <v>0</v>
      </c>
      <c r="M77" s="44">
        <v>2</v>
      </c>
      <c r="N77" s="44">
        <v>1</v>
      </c>
    </row>
    <row r="78" spans="1:14" s="7" customFormat="1" ht="33">
      <c r="A78" s="5"/>
      <c r="B78" s="6"/>
      <c r="C78" s="5"/>
      <c r="D78" s="6"/>
      <c r="E78" s="5"/>
      <c r="F78" s="37" t="s">
        <v>237</v>
      </c>
      <c r="G78" s="38" t="s">
        <v>46</v>
      </c>
      <c r="H78" s="38" t="s">
        <v>15</v>
      </c>
      <c r="I78" s="38" t="s">
        <v>18</v>
      </c>
      <c r="J78" s="38" t="s">
        <v>209</v>
      </c>
      <c r="K78" s="38"/>
      <c r="L78" s="44">
        <f>L79</f>
        <v>2078</v>
      </c>
      <c r="M78" s="44">
        <f>M79</f>
        <v>663</v>
      </c>
      <c r="N78" s="44">
        <f>N79</f>
        <v>589</v>
      </c>
    </row>
    <row r="79" spans="1:14" s="7" customFormat="1" ht="18.75">
      <c r="A79" s="5"/>
      <c r="B79" s="6"/>
      <c r="C79" s="5"/>
      <c r="D79" s="6"/>
      <c r="E79" s="5"/>
      <c r="F79" s="37" t="s">
        <v>184</v>
      </c>
      <c r="G79" s="38" t="s">
        <v>46</v>
      </c>
      <c r="H79" s="38" t="s">
        <v>15</v>
      </c>
      <c r="I79" s="38" t="s">
        <v>18</v>
      </c>
      <c r="J79" s="38" t="s">
        <v>209</v>
      </c>
      <c r="K79" s="38" t="s">
        <v>19</v>
      </c>
      <c r="L79" s="44">
        <v>2078</v>
      </c>
      <c r="M79" s="44">
        <v>663</v>
      </c>
      <c r="N79" s="44">
        <v>589</v>
      </c>
    </row>
    <row r="80" spans="1:14" s="7" customFormat="1" ht="33">
      <c r="A80" s="5"/>
      <c r="B80" s="6"/>
      <c r="C80" s="5"/>
      <c r="D80" s="6"/>
      <c r="E80" s="5"/>
      <c r="F80" s="37" t="s">
        <v>212</v>
      </c>
      <c r="G80" s="38" t="s">
        <v>46</v>
      </c>
      <c r="H80" s="38" t="s">
        <v>15</v>
      </c>
      <c r="I80" s="38" t="s">
        <v>18</v>
      </c>
      <c r="J80" s="38" t="s">
        <v>210</v>
      </c>
      <c r="K80" s="38"/>
      <c r="L80" s="44">
        <f>L81</f>
        <v>11.4</v>
      </c>
      <c r="M80" s="44">
        <f>M81</f>
        <v>8</v>
      </c>
      <c r="N80" s="44">
        <f>N81</f>
        <v>7</v>
      </c>
    </row>
    <row r="81" spans="1:14" s="7" customFormat="1" ht="18.75">
      <c r="A81" s="5"/>
      <c r="B81" s="6"/>
      <c r="C81" s="5"/>
      <c r="D81" s="6"/>
      <c r="E81" s="5"/>
      <c r="F81" s="37" t="s">
        <v>184</v>
      </c>
      <c r="G81" s="38" t="s">
        <v>46</v>
      </c>
      <c r="H81" s="38" t="s">
        <v>15</v>
      </c>
      <c r="I81" s="38" t="s">
        <v>18</v>
      </c>
      <c r="J81" s="38" t="s">
        <v>210</v>
      </c>
      <c r="K81" s="38" t="s">
        <v>19</v>
      </c>
      <c r="L81" s="44">
        <v>11.4</v>
      </c>
      <c r="M81" s="44">
        <v>8</v>
      </c>
      <c r="N81" s="44">
        <v>7</v>
      </c>
    </row>
    <row r="82" spans="1:14" s="7" customFormat="1" ht="33">
      <c r="A82" s="5"/>
      <c r="B82" s="6"/>
      <c r="C82" s="5"/>
      <c r="D82" s="6"/>
      <c r="E82" s="5"/>
      <c r="F82" s="37" t="s">
        <v>391</v>
      </c>
      <c r="G82" s="38" t="s">
        <v>46</v>
      </c>
      <c r="H82" s="38" t="s">
        <v>15</v>
      </c>
      <c r="I82" s="38" t="s">
        <v>18</v>
      </c>
      <c r="J82" s="38" t="s">
        <v>211</v>
      </c>
      <c r="K82" s="38"/>
      <c r="L82" s="44">
        <f>L83+L84</f>
        <v>20</v>
      </c>
      <c r="M82" s="44">
        <f>M83+M84</f>
        <v>85</v>
      </c>
      <c r="N82" s="44">
        <f>N83+N84</f>
        <v>76</v>
      </c>
    </row>
    <row r="83" spans="1:14" s="7" customFormat="1" ht="49.5">
      <c r="A83" s="5"/>
      <c r="B83" s="6"/>
      <c r="C83" s="5"/>
      <c r="D83" s="6"/>
      <c r="E83" s="5"/>
      <c r="F83" s="37" t="s">
        <v>17</v>
      </c>
      <c r="G83" s="38" t="s">
        <v>46</v>
      </c>
      <c r="H83" s="38" t="s">
        <v>15</v>
      </c>
      <c r="I83" s="38" t="s">
        <v>18</v>
      </c>
      <c r="J83" s="38" t="s">
        <v>211</v>
      </c>
      <c r="K83" s="38" t="s">
        <v>16</v>
      </c>
      <c r="L83" s="44">
        <v>20</v>
      </c>
      <c r="M83" s="44">
        <v>85</v>
      </c>
      <c r="N83" s="44">
        <v>76</v>
      </c>
    </row>
    <row r="84" spans="1:14" s="7" customFormat="1" ht="18.75">
      <c r="A84" s="5"/>
      <c r="B84" s="6"/>
      <c r="C84" s="5"/>
      <c r="D84" s="6"/>
      <c r="E84" s="5"/>
      <c r="F84" s="37" t="s">
        <v>184</v>
      </c>
      <c r="G84" s="38" t="s">
        <v>46</v>
      </c>
      <c r="H84" s="38" t="s">
        <v>15</v>
      </c>
      <c r="I84" s="38" t="s">
        <v>18</v>
      </c>
      <c r="J84" s="38" t="s">
        <v>211</v>
      </c>
      <c r="K84" s="38" t="s">
        <v>19</v>
      </c>
      <c r="L84" s="44">
        <v>0</v>
      </c>
      <c r="M84" s="44">
        <v>0</v>
      </c>
      <c r="N84" s="44">
        <v>0</v>
      </c>
    </row>
    <row r="85" spans="1:14" s="7" customFormat="1" ht="33">
      <c r="A85" s="5"/>
      <c r="B85" s="6"/>
      <c r="C85" s="5"/>
      <c r="D85" s="6"/>
      <c r="E85" s="5"/>
      <c r="F85" s="37" t="s">
        <v>214</v>
      </c>
      <c r="G85" s="38" t="s">
        <v>46</v>
      </c>
      <c r="H85" s="38" t="s">
        <v>15</v>
      </c>
      <c r="I85" s="38" t="s">
        <v>18</v>
      </c>
      <c r="J85" s="38" t="s">
        <v>213</v>
      </c>
      <c r="K85" s="38"/>
      <c r="L85" s="44">
        <f>L86+L87</f>
        <v>20</v>
      </c>
      <c r="M85" s="44">
        <f>M86+M87</f>
        <v>10</v>
      </c>
      <c r="N85" s="44">
        <f>N86+N87</f>
        <v>10</v>
      </c>
    </row>
    <row r="86" spans="1:14" s="7" customFormat="1" ht="33">
      <c r="A86" s="5"/>
      <c r="B86" s="6"/>
      <c r="C86" s="5"/>
      <c r="D86" s="6"/>
      <c r="E86" s="5"/>
      <c r="F86" s="37" t="s">
        <v>29</v>
      </c>
      <c r="G86" s="38" t="s">
        <v>46</v>
      </c>
      <c r="H86" s="38" t="s">
        <v>15</v>
      </c>
      <c r="I86" s="38" t="s">
        <v>18</v>
      </c>
      <c r="J86" s="38" t="s">
        <v>213</v>
      </c>
      <c r="K86" s="38" t="s">
        <v>28</v>
      </c>
      <c r="L86" s="44">
        <v>10</v>
      </c>
      <c r="M86" s="44">
        <v>0</v>
      </c>
      <c r="N86" s="44">
        <v>0</v>
      </c>
    </row>
    <row r="87" spans="1:14" s="7" customFormat="1" ht="18.75">
      <c r="A87" s="5"/>
      <c r="B87" s="6"/>
      <c r="C87" s="5"/>
      <c r="D87" s="6"/>
      <c r="E87" s="5"/>
      <c r="F87" s="37" t="s">
        <v>184</v>
      </c>
      <c r="G87" s="38" t="s">
        <v>46</v>
      </c>
      <c r="H87" s="38" t="s">
        <v>15</v>
      </c>
      <c r="I87" s="38" t="s">
        <v>18</v>
      </c>
      <c r="J87" s="38" t="s">
        <v>213</v>
      </c>
      <c r="K87" s="38" t="s">
        <v>19</v>
      </c>
      <c r="L87" s="44">
        <v>10</v>
      </c>
      <c r="M87" s="44">
        <v>10</v>
      </c>
      <c r="N87" s="44">
        <v>10</v>
      </c>
    </row>
    <row r="88" spans="1:14" s="7" customFormat="1" ht="33">
      <c r="A88" s="5"/>
      <c r="B88" s="6"/>
      <c r="C88" s="5"/>
      <c r="D88" s="6"/>
      <c r="E88" s="5"/>
      <c r="F88" s="37" t="s">
        <v>160</v>
      </c>
      <c r="G88" s="38" t="s">
        <v>46</v>
      </c>
      <c r="H88" s="38" t="s">
        <v>15</v>
      </c>
      <c r="I88" s="38" t="s">
        <v>18</v>
      </c>
      <c r="J88" s="38" t="s">
        <v>161</v>
      </c>
      <c r="K88" s="38"/>
      <c r="L88" s="44">
        <f>L89+L90</f>
        <v>61051</v>
      </c>
      <c r="M88" s="44">
        <f>M89+M90</f>
        <v>35645</v>
      </c>
      <c r="N88" s="44">
        <f>N89+N90</f>
        <v>33015</v>
      </c>
    </row>
    <row r="89" spans="1:14" s="7" customFormat="1" ht="18.75">
      <c r="A89" s="5"/>
      <c r="B89" s="6"/>
      <c r="C89" s="5"/>
      <c r="D89" s="6"/>
      <c r="E89" s="5"/>
      <c r="F89" s="37" t="s">
        <v>184</v>
      </c>
      <c r="G89" s="38" t="s">
        <v>46</v>
      </c>
      <c r="H89" s="38" t="s">
        <v>15</v>
      </c>
      <c r="I89" s="38" t="s">
        <v>18</v>
      </c>
      <c r="J89" s="38" t="s">
        <v>161</v>
      </c>
      <c r="K89" s="38" t="s">
        <v>19</v>
      </c>
      <c r="L89" s="44">
        <v>56836.7</v>
      </c>
      <c r="M89" s="44">
        <f>23015+9700</f>
        <v>32715</v>
      </c>
      <c r="N89" s="44">
        <f>21315+8985</f>
        <v>30300</v>
      </c>
    </row>
    <row r="90" spans="1:14" s="7" customFormat="1" ht="18.75">
      <c r="A90" s="5"/>
      <c r="B90" s="6"/>
      <c r="C90" s="5"/>
      <c r="D90" s="6"/>
      <c r="E90" s="5"/>
      <c r="F90" s="37" t="s">
        <v>252</v>
      </c>
      <c r="G90" s="43" t="s">
        <v>46</v>
      </c>
      <c r="H90" s="43" t="s">
        <v>15</v>
      </c>
      <c r="I90" s="43" t="s">
        <v>18</v>
      </c>
      <c r="J90" s="43" t="s">
        <v>161</v>
      </c>
      <c r="K90" s="43" t="s">
        <v>26</v>
      </c>
      <c r="L90" s="44">
        <v>4214.3</v>
      </c>
      <c r="M90" s="44">
        <v>2930</v>
      </c>
      <c r="N90" s="44">
        <v>2715</v>
      </c>
    </row>
    <row r="91" spans="1:14" s="7" customFormat="1" ht="33">
      <c r="A91" s="5"/>
      <c r="B91" s="6"/>
      <c r="C91" s="5"/>
      <c r="D91" s="6"/>
      <c r="E91" s="5"/>
      <c r="F91" s="37" t="s">
        <v>238</v>
      </c>
      <c r="G91" s="43" t="s">
        <v>46</v>
      </c>
      <c r="H91" s="43" t="s">
        <v>15</v>
      </c>
      <c r="I91" s="43" t="s">
        <v>18</v>
      </c>
      <c r="J91" s="43" t="s">
        <v>476</v>
      </c>
      <c r="K91" s="43"/>
      <c r="L91" s="44">
        <f>L92</f>
        <v>2987.5</v>
      </c>
      <c r="M91" s="44">
        <f>M92</f>
        <v>3235</v>
      </c>
      <c r="N91" s="44">
        <f>N92</f>
        <v>2995</v>
      </c>
    </row>
    <row r="92" spans="1:14" s="7" customFormat="1" ht="18.75">
      <c r="A92" s="5"/>
      <c r="B92" s="6"/>
      <c r="C92" s="5"/>
      <c r="D92" s="6"/>
      <c r="E92" s="5"/>
      <c r="F92" s="37" t="s">
        <v>184</v>
      </c>
      <c r="G92" s="43" t="s">
        <v>46</v>
      </c>
      <c r="H92" s="43" t="s">
        <v>15</v>
      </c>
      <c r="I92" s="43" t="s">
        <v>18</v>
      </c>
      <c r="J92" s="43" t="s">
        <v>476</v>
      </c>
      <c r="K92" s="43" t="s">
        <v>19</v>
      </c>
      <c r="L92" s="44">
        <v>2987.5</v>
      </c>
      <c r="M92" s="44">
        <v>3235</v>
      </c>
      <c r="N92" s="44">
        <v>2995</v>
      </c>
    </row>
    <row r="93" spans="1:14" s="7" customFormat="1" ht="82.5">
      <c r="A93" s="5"/>
      <c r="B93" s="6"/>
      <c r="C93" s="5"/>
      <c r="D93" s="6"/>
      <c r="E93" s="5"/>
      <c r="F93" s="37" t="s">
        <v>514</v>
      </c>
      <c r="G93" s="43" t="s">
        <v>46</v>
      </c>
      <c r="H93" s="43" t="s">
        <v>15</v>
      </c>
      <c r="I93" s="43" t="s">
        <v>18</v>
      </c>
      <c r="J93" s="43" t="s">
        <v>513</v>
      </c>
      <c r="K93" s="43"/>
      <c r="L93" s="44">
        <f>L94+L95</f>
        <v>17569.2</v>
      </c>
      <c r="M93" s="44">
        <f>M94+M95</f>
        <v>17569.2</v>
      </c>
      <c r="N93" s="44">
        <f>N94+N95</f>
        <v>17569.2</v>
      </c>
    </row>
    <row r="94" spans="1:14" s="7" customFormat="1" ht="33">
      <c r="A94" s="5"/>
      <c r="B94" s="6"/>
      <c r="C94" s="5"/>
      <c r="D94" s="6"/>
      <c r="E94" s="5"/>
      <c r="F94" s="37" t="s">
        <v>29</v>
      </c>
      <c r="G94" s="43" t="s">
        <v>46</v>
      </c>
      <c r="H94" s="43" t="s">
        <v>15</v>
      </c>
      <c r="I94" s="43" t="s">
        <v>18</v>
      </c>
      <c r="J94" s="43" t="s">
        <v>513</v>
      </c>
      <c r="K94" s="43" t="s">
        <v>28</v>
      </c>
      <c r="L94" s="44">
        <v>1065</v>
      </c>
      <c r="M94" s="44">
        <v>1065</v>
      </c>
      <c r="N94" s="44">
        <v>1065</v>
      </c>
    </row>
    <row r="95" spans="1:14" s="7" customFormat="1" ht="18.75">
      <c r="A95" s="5"/>
      <c r="B95" s="6"/>
      <c r="C95" s="5"/>
      <c r="D95" s="6"/>
      <c r="E95" s="5"/>
      <c r="F95" s="37" t="s">
        <v>184</v>
      </c>
      <c r="G95" s="43" t="s">
        <v>46</v>
      </c>
      <c r="H95" s="43" t="s">
        <v>15</v>
      </c>
      <c r="I95" s="43" t="s">
        <v>18</v>
      </c>
      <c r="J95" s="43" t="s">
        <v>513</v>
      </c>
      <c r="K95" s="43" t="s">
        <v>19</v>
      </c>
      <c r="L95" s="44">
        <v>16504.2</v>
      </c>
      <c r="M95" s="44">
        <v>16504.2</v>
      </c>
      <c r="N95" s="44">
        <v>16504.2</v>
      </c>
    </row>
    <row r="96" spans="1:14" s="7" customFormat="1" ht="82.5" customHeight="1">
      <c r="A96" s="5"/>
      <c r="B96" s="6"/>
      <c r="C96" s="5"/>
      <c r="D96" s="6"/>
      <c r="E96" s="5"/>
      <c r="F96" s="37" t="s">
        <v>87</v>
      </c>
      <c r="G96" s="43" t="s">
        <v>46</v>
      </c>
      <c r="H96" s="43" t="s">
        <v>15</v>
      </c>
      <c r="I96" s="43" t="s">
        <v>18</v>
      </c>
      <c r="J96" s="43" t="s">
        <v>86</v>
      </c>
      <c r="K96" s="50"/>
      <c r="L96" s="44">
        <f>L97+L98+L99+L100</f>
        <v>79091.00000000001</v>
      </c>
      <c r="M96" s="44">
        <f>M97+M98+M99+M100</f>
        <v>62842.5</v>
      </c>
      <c r="N96" s="44">
        <f>N97+N98+N99+N100</f>
        <v>62842.5</v>
      </c>
    </row>
    <row r="97" spans="1:14" s="7" customFormat="1" ht="33">
      <c r="A97" s="5"/>
      <c r="B97" s="6"/>
      <c r="C97" s="5"/>
      <c r="D97" s="6"/>
      <c r="E97" s="5"/>
      <c r="F97" s="37" t="s">
        <v>29</v>
      </c>
      <c r="G97" s="38" t="s">
        <v>46</v>
      </c>
      <c r="H97" s="38" t="s">
        <v>15</v>
      </c>
      <c r="I97" s="38" t="s">
        <v>18</v>
      </c>
      <c r="J97" s="43" t="s">
        <v>86</v>
      </c>
      <c r="K97" s="43" t="s">
        <v>28</v>
      </c>
      <c r="L97" s="44">
        <v>24256.7</v>
      </c>
      <c r="M97" s="44">
        <v>19161.5</v>
      </c>
      <c r="N97" s="44">
        <v>19161.5</v>
      </c>
    </row>
    <row r="98" spans="1:14" s="7" customFormat="1" ht="49.5">
      <c r="A98" s="5"/>
      <c r="B98" s="6"/>
      <c r="C98" s="5"/>
      <c r="D98" s="6"/>
      <c r="E98" s="5"/>
      <c r="F98" s="37" t="s">
        <v>17</v>
      </c>
      <c r="G98" s="38" t="s">
        <v>46</v>
      </c>
      <c r="H98" s="38" t="s">
        <v>15</v>
      </c>
      <c r="I98" s="38" t="s">
        <v>18</v>
      </c>
      <c r="J98" s="43" t="s">
        <v>86</v>
      </c>
      <c r="K98" s="43" t="s">
        <v>16</v>
      </c>
      <c r="L98" s="44">
        <v>164.4</v>
      </c>
      <c r="M98" s="44">
        <v>119</v>
      </c>
      <c r="N98" s="44">
        <v>119</v>
      </c>
    </row>
    <row r="99" spans="1:14" s="7" customFormat="1" ht="18.75">
      <c r="A99" s="5"/>
      <c r="B99" s="6"/>
      <c r="C99" s="5"/>
      <c r="D99" s="6"/>
      <c r="E99" s="5"/>
      <c r="F99" s="37" t="s">
        <v>20</v>
      </c>
      <c r="G99" s="38" t="s">
        <v>46</v>
      </c>
      <c r="H99" s="38" t="s">
        <v>15</v>
      </c>
      <c r="I99" s="38" t="s">
        <v>18</v>
      </c>
      <c r="J99" s="43" t="s">
        <v>86</v>
      </c>
      <c r="K99" s="43" t="s">
        <v>19</v>
      </c>
      <c r="L99" s="44">
        <v>51552.8</v>
      </c>
      <c r="M99" s="44">
        <v>40918</v>
      </c>
      <c r="N99" s="44">
        <v>40918</v>
      </c>
    </row>
    <row r="100" spans="1:14" s="7" customFormat="1" ht="18.75">
      <c r="A100" s="5"/>
      <c r="B100" s="6"/>
      <c r="C100" s="5"/>
      <c r="D100" s="6"/>
      <c r="E100" s="5"/>
      <c r="F100" s="37" t="s">
        <v>185</v>
      </c>
      <c r="G100" s="43" t="s">
        <v>46</v>
      </c>
      <c r="H100" s="43" t="s">
        <v>15</v>
      </c>
      <c r="I100" s="43" t="s">
        <v>18</v>
      </c>
      <c r="J100" s="43" t="s">
        <v>86</v>
      </c>
      <c r="K100" s="43" t="s">
        <v>26</v>
      </c>
      <c r="L100" s="44">
        <v>3117.1</v>
      </c>
      <c r="M100" s="44">
        <v>2644</v>
      </c>
      <c r="N100" s="44">
        <v>2644</v>
      </c>
    </row>
    <row r="101" spans="1:14" s="7" customFormat="1" ht="82.5">
      <c r="A101" s="5"/>
      <c r="B101" s="6"/>
      <c r="C101" s="5"/>
      <c r="D101" s="6"/>
      <c r="E101" s="5"/>
      <c r="F101" s="37" t="s">
        <v>89</v>
      </c>
      <c r="G101" s="38" t="s">
        <v>46</v>
      </c>
      <c r="H101" s="38" t="s">
        <v>15</v>
      </c>
      <c r="I101" s="38" t="s">
        <v>18</v>
      </c>
      <c r="J101" s="38" t="s">
        <v>88</v>
      </c>
      <c r="K101" s="50"/>
      <c r="L101" s="44">
        <f>L102+L103</f>
        <v>897.2</v>
      </c>
      <c r="M101" s="44">
        <f>M102+M103</f>
        <v>1011.4</v>
      </c>
      <c r="N101" s="44">
        <f>N102+N103</f>
        <v>1011.4</v>
      </c>
    </row>
    <row r="102" spans="1:14" s="7" customFormat="1" ht="49.5">
      <c r="A102" s="5"/>
      <c r="B102" s="6"/>
      <c r="C102" s="5"/>
      <c r="D102" s="6"/>
      <c r="E102" s="5"/>
      <c r="F102" s="37" t="s">
        <v>17</v>
      </c>
      <c r="G102" s="38" t="s">
        <v>46</v>
      </c>
      <c r="H102" s="38" t="s">
        <v>15</v>
      </c>
      <c r="I102" s="38" t="s">
        <v>18</v>
      </c>
      <c r="J102" s="38" t="s">
        <v>88</v>
      </c>
      <c r="K102" s="43" t="s">
        <v>16</v>
      </c>
      <c r="L102" s="44">
        <v>13.1</v>
      </c>
      <c r="M102" s="44">
        <v>10.1</v>
      </c>
      <c r="N102" s="44">
        <v>10.1</v>
      </c>
    </row>
    <row r="103" spans="1:14" s="7" customFormat="1" ht="33">
      <c r="A103" s="5"/>
      <c r="B103" s="6"/>
      <c r="C103" s="5"/>
      <c r="D103" s="6"/>
      <c r="E103" s="5"/>
      <c r="F103" s="53" t="s">
        <v>51</v>
      </c>
      <c r="G103" s="54" t="s">
        <v>46</v>
      </c>
      <c r="H103" s="54" t="s">
        <v>15</v>
      </c>
      <c r="I103" s="54" t="s">
        <v>18</v>
      </c>
      <c r="J103" s="54" t="s">
        <v>88</v>
      </c>
      <c r="K103" s="55" t="s">
        <v>50</v>
      </c>
      <c r="L103" s="44">
        <v>884.1</v>
      </c>
      <c r="M103" s="44">
        <v>1001.3</v>
      </c>
      <c r="N103" s="44">
        <v>1001.3</v>
      </c>
    </row>
    <row r="104" spans="1:14" s="7" customFormat="1" ht="132">
      <c r="A104" s="5"/>
      <c r="B104" s="6"/>
      <c r="C104" s="5"/>
      <c r="D104" s="6"/>
      <c r="E104" s="5"/>
      <c r="F104" s="37" t="s">
        <v>157</v>
      </c>
      <c r="G104" s="38" t="s">
        <v>46</v>
      </c>
      <c r="H104" s="38" t="s">
        <v>15</v>
      </c>
      <c r="I104" s="38" t="s">
        <v>18</v>
      </c>
      <c r="J104" s="38" t="s">
        <v>90</v>
      </c>
      <c r="K104" s="43"/>
      <c r="L104" s="44">
        <f>L105+L106</f>
        <v>196744.4</v>
      </c>
      <c r="M104" s="44">
        <f>M105+M106</f>
        <v>155799.2</v>
      </c>
      <c r="N104" s="44">
        <f>N105+N106</f>
        <v>155799.2</v>
      </c>
    </row>
    <row r="105" spans="1:14" s="7" customFormat="1" ht="33">
      <c r="A105" s="5"/>
      <c r="B105" s="6"/>
      <c r="C105" s="5"/>
      <c r="D105" s="6"/>
      <c r="E105" s="5"/>
      <c r="F105" s="37" t="s">
        <v>29</v>
      </c>
      <c r="G105" s="38" t="s">
        <v>46</v>
      </c>
      <c r="H105" s="38" t="s">
        <v>15</v>
      </c>
      <c r="I105" s="38" t="s">
        <v>18</v>
      </c>
      <c r="J105" s="38" t="s">
        <v>90</v>
      </c>
      <c r="K105" s="43" t="s">
        <v>28</v>
      </c>
      <c r="L105" s="44">
        <v>28688.8</v>
      </c>
      <c r="M105" s="44">
        <v>22810</v>
      </c>
      <c r="N105" s="44">
        <v>22810</v>
      </c>
    </row>
    <row r="106" spans="1:14" s="7" customFormat="1" ht="18.75">
      <c r="A106" s="5"/>
      <c r="B106" s="6"/>
      <c r="C106" s="5"/>
      <c r="D106" s="6"/>
      <c r="E106" s="5"/>
      <c r="F106" s="37" t="s">
        <v>20</v>
      </c>
      <c r="G106" s="38" t="s">
        <v>46</v>
      </c>
      <c r="H106" s="38" t="s">
        <v>15</v>
      </c>
      <c r="I106" s="38" t="s">
        <v>18</v>
      </c>
      <c r="J106" s="38" t="s">
        <v>90</v>
      </c>
      <c r="K106" s="43" t="s">
        <v>19</v>
      </c>
      <c r="L106" s="44">
        <v>168055.6</v>
      </c>
      <c r="M106" s="44">
        <v>132989.2</v>
      </c>
      <c r="N106" s="44">
        <v>132989.2</v>
      </c>
    </row>
    <row r="107" spans="1:14" s="7" customFormat="1" ht="66">
      <c r="A107" s="5"/>
      <c r="B107" s="6"/>
      <c r="C107" s="5"/>
      <c r="D107" s="6"/>
      <c r="E107" s="5"/>
      <c r="F107" s="37" t="s">
        <v>92</v>
      </c>
      <c r="G107" s="38" t="s">
        <v>46</v>
      </c>
      <c r="H107" s="38" t="s">
        <v>15</v>
      </c>
      <c r="I107" s="38" t="s">
        <v>18</v>
      </c>
      <c r="J107" s="38" t="s">
        <v>91</v>
      </c>
      <c r="K107" s="43"/>
      <c r="L107" s="44">
        <f>L108</f>
        <v>2172.6</v>
      </c>
      <c r="M107" s="44">
        <f>M108</f>
        <v>1738.1</v>
      </c>
      <c r="N107" s="44">
        <f>N108</f>
        <v>1738.1</v>
      </c>
    </row>
    <row r="108" spans="1:14" s="7" customFormat="1" ht="49.5">
      <c r="A108" s="5"/>
      <c r="B108" s="6"/>
      <c r="C108" s="5"/>
      <c r="D108" s="6"/>
      <c r="E108" s="5"/>
      <c r="F108" s="37" t="s">
        <v>17</v>
      </c>
      <c r="G108" s="38" t="s">
        <v>46</v>
      </c>
      <c r="H108" s="38" t="s">
        <v>15</v>
      </c>
      <c r="I108" s="38" t="s">
        <v>18</v>
      </c>
      <c r="J108" s="38" t="s">
        <v>91</v>
      </c>
      <c r="K108" s="43" t="s">
        <v>16</v>
      </c>
      <c r="L108" s="44">
        <v>2172.6</v>
      </c>
      <c r="M108" s="44">
        <v>1738.1</v>
      </c>
      <c r="N108" s="44">
        <v>1738.1</v>
      </c>
    </row>
    <row r="109" spans="1:14" s="7" customFormat="1" ht="49.5">
      <c r="A109" s="5"/>
      <c r="B109" s="6"/>
      <c r="C109" s="5"/>
      <c r="D109" s="6"/>
      <c r="E109" s="5"/>
      <c r="F109" s="37" t="s">
        <v>299</v>
      </c>
      <c r="G109" s="38" t="s">
        <v>46</v>
      </c>
      <c r="H109" s="38" t="s">
        <v>15</v>
      </c>
      <c r="I109" s="38" t="s">
        <v>18</v>
      </c>
      <c r="J109" s="38" t="s">
        <v>298</v>
      </c>
      <c r="K109" s="43"/>
      <c r="L109" s="44">
        <f>L110+L111</f>
        <v>365</v>
      </c>
      <c r="M109" s="44">
        <f>M110+M111</f>
        <v>292</v>
      </c>
      <c r="N109" s="44">
        <f>N110+N111</f>
        <v>292</v>
      </c>
    </row>
    <row r="110" spans="1:14" s="7" customFormat="1" ht="49.5">
      <c r="A110" s="5"/>
      <c r="B110" s="6"/>
      <c r="C110" s="5"/>
      <c r="D110" s="6"/>
      <c r="E110" s="5"/>
      <c r="F110" s="37" t="s">
        <v>17</v>
      </c>
      <c r="G110" s="38" t="s">
        <v>46</v>
      </c>
      <c r="H110" s="38" t="s">
        <v>15</v>
      </c>
      <c r="I110" s="38" t="s">
        <v>18</v>
      </c>
      <c r="J110" s="38" t="s">
        <v>298</v>
      </c>
      <c r="K110" s="43" t="s">
        <v>16</v>
      </c>
      <c r="L110" s="44">
        <v>33.7</v>
      </c>
      <c r="M110" s="44">
        <v>30</v>
      </c>
      <c r="N110" s="44">
        <v>30</v>
      </c>
    </row>
    <row r="111" spans="1:14" s="7" customFormat="1" ht="18.75">
      <c r="A111" s="5"/>
      <c r="B111" s="6"/>
      <c r="C111" s="5"/>
      <c r="D111" s="6"/>
      <c r="E111" s="5"/>
      <c r="F111" s="37" t="s">
        <v>20</v>
      </c>
      <c r="G111" s="38" t="s">
        <v>46</v>
      </c>
      <c r="H111" s="38" t="s">
        <v>15</v>
      </c>
      <c r="I111" s="38" t="s">
        <v>18</v>
      </c>
      <c r="J111" s="38" t="s">
        <v>298</v>
      </c>
      <c r="K111" s="43" t="s">
        <v>19</v>
      </c>
      <c r="L111" s="44">
        <v>331.3</v>
      </c>
      <c r="M111" s="44">
        <v>262</v>
      </c>
      <c r="N111" s="44">
        <v>262</v>
      </c>
    </row>
    <row r="112" spans="1:14" s="7" customFormat="1" ht="33">
      <c r="A112" s="5"/>
      <c r="B112" s="6"/>
      <c r="C112" s="5"/>
      <c r="D112" s="6"/>
      <c r="E112" s="5"/>
      <c r="F112" s="37" t="s">
        <v>301</v>
      </c>
      <c r="G112" s="38" t="s">
        <v>46</v>
      </c>
      <c r="H112" s="38" t="s">
        <v>15</v>
      </c>
      <c r="I112" s="38" t="s">
        <v>18</v>
      </c>
      <c r="J112" s="38" t="s">
        <v>300</v>
      </c>
      <c r="K112" s="43"/>
      <c r="L112" s="44">
        <f>L113+L114</f>
        <v>1313.6</v>
      </c>
      <c r="M112" s="44">
        <f>M113+M114</f>
        <v>1050.9</v>
      </c>
      <c r="N112" s="44">
        <f>N113+N114</f>
        <v>1050.9</v>
      </c>
    </row>
    <row r="113" spans="1:14" s="7" customFormat="1" ht="49.5">
      <c r="A113" s="5"/>
      <c r="B113" s="6"/>
      <c r="C113" s="5"/>
      <c r="D113" s="6"/>
      <c r="E113" s="5"/>
      <c r="F113" s="37" t="s">
        <v>17</v>
      </c>
      <c r="G113" s="38" t="s">
        <v>46</v>
      </c>
      <c r="H113" s="38" t="s">
        <v>15</v>
      </c>
      <c r="I113" s="38" t="s">
        <v>18</v>
      </c>
      <c r="J113" s="38" t="s">
        <v>300</v>
      </c>
      <c r="K113" s="43" t="s">
        <v>16</v>
      </c>
      <c r="L113" s="44">
        <v>35.1</v>
      </c>
      <c r="M113" s="44">
        <v>315</v>
      </c>
      <c r="N113" s="44">
        <v>315</v>
      </c>
    </row>
    <row r="114" spans="1:14" s="7" customFormat="1" ht="18.75">
      <c r="A114" s="5"/>
      <c r="B114" s="6"/>
      <c r="C114" s="5"/>
      <c r="D114" s="6"/>
      <c r="E114" s="5"/>
      <c r="F114" s="37" t="s">
        <v>20</v>
      </c>
      <c r="G114" s="38" t="s">
        <v>46</v>
      </c>
      <c r="H114" s="38" t="s">
        <v>15</v>
      </c>
      <c r="I114" s="38" t="s">
        <v>18</v>
      </c>
      <c r="J114" s="38" t="s">
        <v>300</v>
      </c>
      <c r="K114" s="43" t="s">
        <v>19</v>
      </c>
      <c r="L114" s="44">
        <v>1278.5</v>
      </c>
      <c r="M114" s="44">
        <v>735.9</v>
      </c>
      <c r="N114" s="44">
        <v>735.9</v>
      </c>
    </row>
    <row r="115" spans="1:14" s="7" customFormat="1" ht="66">
      <c r="A115" s="5"/>
      <c r="B115" s="6"/>
      <c r="C115" s="5"/>
      <c r="D115" s="6"/>
      <c r="E115" s="5"/>
      <c r="F115" s="37" t="s">
        <v>590</v>
      </c>
      <c r="G115" s="38" t="s">
        <v>46</v>
      </c>
      <c r="H115" s="38" t="s">
        <v>15</v>
      </c>
      <c r="I115" s="38" t="s">
        <v>18</v>
      </c>
      <c r="J115" s="38" t="s">
        <v>589</v>
      </c>
      <c r="K115" s="43"/>
      <c r="L115" s="44">
        <f>L116</f>
        <v>150</v>
      </c>
      <c r="M115" s="44">
        <f>M116</f>
        <v>0</v>
      </c>
      <c r="N115" s="44">
        <f>N116</f>
        <v>0</v>
      </c>
    </row>
    <row r="116" spans="1:14" s="7" customFormat="1" ht="18.75">
      <c r="A116" s="5"/>
      <c r="B116" s="6"/>
      <c r="C116" s="5"/>
      <c r="D116" s="6"/>
      <c r="E116" s="5"/>
      <c r="F116" s="37" t="s">
        <v>20</v>
      </c>
      <c r="G116" s="38" t="s">
        <v>46</v>
      </c>
      <c r="H116" s="38" t="s">
        <v>15</v>
      </c>
      <c r="I116" s="38" t="s">
        <v>18</v>
      </c>
      <c r="J116" s="38" t="s">
        <v>589</v>
      </c>
      <c r="K116" s="43" t="s">
        <v>19</v>
      </c>
      <c r="L116" s="44">
        <v>150</v>
      </c>
      <c r="M116" s="44">
        <v>0</v>
      </c>
      <c r="N116" s="44">
        <v>0</v>
      </c>
    </row>
    <row r="117" spans="1:14" s="7" customFormat="1" ht="82.5">
      <c r="A117" s="5"/>
      <c r="B117" s="6"/>
      <c r="C117" s="5"/>
      <c r="D117" s="6"/>
      <c r="E117" s="5"/>
      <c r="F117" s="37" t="s">
        <v>521</v>
      </c>
      <c r="G117" s="38" t="s">
        <v>46</v>
      </c>
      <c r="H117" s="38" t="s">
        <v>15</v>
      </c>
      <c r="I117" s="38" t="s">
        <v>18</v>
      </c>
      <c r="J117" s="38" t="s">
        <v>399</v>
      </c>
      <c r="K117" s="43"/>
      <c r="L117" s="44">
        <f>L118+L119</f>
        <v>13043.3</v>
      </c>
      <c r="M117" s="44">
        <f>M118+M119</f>
        <v>13668.6</v>
      </c>
      <c r="N117" s="44">
        <f>N118+N119</f>
        <v>13301.2</v>
      </c>
    </row>
    <row r="118" spans="1:14" s="7" customFormat="1" ht="49.5">
      <c r="A118" s="5"/>
      <c r="B118" s="6"/>
      <c r="C118" s="5"/>
      <c r="D118" s="6"/>
      <c r="E118" s="5"/>
      <c r="F118" s="37" t="s">
        <v>17</v>
      </c>
      <c r="G118" s="38" t="s">
        <v>46</v>
      </c>
      <c r="H118" s="38" t="s">
        <v>15</v>
      </c>
      <c r="I118" s="38" t="s">
        <v>18</v>
      </c>
      <c r="J118" s="38" t="s">
        <v>399</v>
      </c>
      <c r="K118" s="43" t="s">
        <v>16</v>
      </c>
      <c r="L118" s="44">
        <f>391+4.5</f>
        <v>395.5</v>
      </c>
      <c r="M118" s="44">
        <v>410</v>
      </c>
      <c r="N118" s="44">
        <v>399</v>
      </c>
    </row>
    <row r="119" spans="1:14" s="7" customFormat="1" ht="18.75">
      <c r="A119" s="5"/>
      <c r="B119" s="6"/>
      <c r="C119" s="5"/>
      <c r="D119" s="6"/>
      <c r="E119" s="5"/>
      <c r="F119" s="37" t="s">
        <v>20</v>
      </c>
      <c r="G119" s="38" t="s">
        <v>46</v>
      </c>
      <c r="H119" s="38" t="s">
        <v>15</v>
      </c>
      <c r="I119" s="38" t="s">
        <v>18</v>
      </c>
      <c r="J119" s="38" t="s">
        <v>399</v>
      </c>
      <c r="K119" s="43" t="s">
        <v>19</v>
      </c>
      <c r="L119" s="44">
        <f>12652.3-4.5</f>
        <v>12647.8</v>
      </c>
      <c r="M119" s="44">
        <v>13258.6</v>
      </c>
      <c r="N119" s="44">
        <v>12902.2</v>
      </c>
    </row>
    <row r="120" spans="1:14" s="7" customFormat="1" ht="33">
      <c r="A120" s="5"/>
      <c r="B120" s="6"/>
      <c r="C120" s="5"/>
      <c r="D120" s="6"/>
      <c r="E120" s="5"/>
      <c r="F120" s="37" t="s">
        <v>587</v>
      </c>
      <c r="G120" s="38" t="s">
        <v>46</v>
      </c>
      <c r="H120" s="38" t="s">
        <v>15</v>
      </c>
      <c r="I120" s="38" t="s">
        <v>517</v>
      </c>
      <c r="J120" s="38"/>
      <c r="K120" s="43"/>
      <c r="L120" s="44">
        <f aca="true" t="shared" si="0" ref="L120:N121">L121</f>
        <v>875</v>
      </c>
      <c r="M120" s="44">
        <f t="shared" si="0"/>
        <v>1704.1</v>
      </c>
      <c r="N120" s="44">
        <f t="shared" si="0"/>
        <v>307.5</v>
      </c>
    </row>
    <row r="121" spans="1:14" s="7" customFormat="1" ht="82.5">
      <c r="A121" s="5"/>
      <c r="B121" s="6"/>
      <c r="C121" s="5"/>
      <c r="D121" s="6"/>
      <c r="E121" s="5"/>
      <c r="F121" s="37" t="s">
        <v>519</v>
      </c>
      <c r="G121" s="38" t="s">
        <v>46</v>
      </c>
      <c r="H121" s="38" t="s">
        <v>15</v>
      </c>
      <c r="I121" s="38" t="s">
        <v>517</v>
      </c>
      <c r="J121" s="38" t="s">
        <v>518</v>
      </c>
      <c r="K121" s="43"/>
      <c r="L121" s="44">
        <f t="shared" si="0"/>
        <v>875</v>
      </c>
      <c r="M121" s="44">
        <f t="shared" si="0"/>
        <v>1704.1</v>
      </c>
      <c r="N121" s="44">
        <f t="shared" si="0"/>
        <v>307.5</v>
      </c>
    </row>
    <row r="122" spans="1:14" s="7" customFormat="1" ht="18.75">
      <c r="A122" s="5"/>
      <c r="B122" s="6"/>
      <c r="C122" s="5"/>
      <c r="D122" s="6"/>
      <c r="E122" s="5"/>
      <c r="F122" s="37" t="s">
        <v>20</v>
      </c>
      <c r="G122" s="38" t="s">
        <v>46</v>
      </c>
      <c r="H122" s="38" t="s">
        <v>15</v>
      </c>
      <c r="I122" s="38" t="s">
        <v>517</v>
      </c>
      <c r="J122" s="38" t="s">
        <v>518</v>
      </c>
      <c r="K122" s="43" t="s">
        <v>19</v>
      </c>
      <c r="L122" s="44">
        <v>875</v>
      </c>
      <c r="M122" s="44">
        <v>1704.1</v>
      </c>
      <c r="N122" s="44">
        <v>307.5</v>
      </c>
    </row>
    <row r="123" spans="1:14" s="7" customFormat="1" ht="33">
      <c r="A123" s="5"/>
      <c r="B123" s="6"/>
      <c r="C123" s="5"/>
      <c r="D123" s="6"/>
      <c r="E123" s="5"/>
      <c r="F123" s="37" t="s">
        <v>295</v>
      </c>
      <c r="G123" s="38" t="s">
        <v>46</v>
      </c>
      <c r="H123" s="38" t="s">
        <v>23</v>
      </c>
      <c r="I123" s="38"/>
      <c r="J123" s="38"/>
      <c r="K123" s="43"/>
      <c r="L123" s="44">
        <f>L124+L126+L128+L133</f>
        <v>20704.800000000003</v>
      </c>
      <c r="M123" s="44">
        <f>M124+M126+M128+M133</f>
        <v>12181</v>
      </c>
      <c r="N123" s="44">
        <f>N124+N126+N128+N133</f>
        <v>11242</v>
      </c>
    </row>
    <row r="124" spans="1:14" s="7" customFormat="1" ht="33">
      <c r="A124" s="5"/>
      <c r="B124" s="6"/>
      <c r="C124" s="5"/>
      <c r="D124" s="6"/>
      <c r="E124" s="5"/>
      <c r="F124" s="37" t="s">
        <v>247</v>
      </c>
      <c r="G124" s="38" t="s">
        <v>46</v>
      </c>
      <c r="H124" s="38" t="s">
        <v>23</v>
      </c>
      <c r="I124" s="38" t="s">
        <v>18</v>
      </c>
      <c r="J124" s="43" t="s">
        <v>163</v>
      </c>
      <c r="K124" s="43"/>
      <c r="L124" s="44">
        <f>L125</f>
        <v>2242.8</v>
      </c>
      <c r="M124" s="44">
        <f>M125</f>
        <v>1245</v>
      </c>
      <c r="N124" s="44">
        <f>N125</f>
        <v>1150</v>
      </c>
    </row>
    <row r="125" spans="1:14" s="7" customFormat="1" ht="33">
      <c r="A125" s="5"/>
      <c r="B125" s="6"/>
      <c r="C125" s="5"/>
      <c r="D125" s="6"/>
      <c r="E125" s="5"/>
      <c r="F125" s="37" t="s">
        <v>41</v>
      </c>
      <c r="G125" s="38" t="s">
        <v>46</v>
      </c>
      <c r="H125" s="38" t="s">
        <v>23</v>
      </c>
      <c r="I125" s="38" t="s">
        <v>18</v>
      </c>
      <c r="J125" s="43" t="s">
        <v>163</v>
      </c>
      <c r="K125" s="43" t="s">
        <v>40</v>
      </c>
      <c r="L125" s="44">
        <v>2242.8</v>
      </c>
      <c r="M125" s="44">
        <v>1245</v>
      </c>
      <c r="N125" s="44">
        <v>1150</v>
      </c>
    </row>
    <row r="126" spans="1:14" s="7" customFormat="1" ht="33">
      <c r="A126" s="5"/>
      <c r="B126" s="6"/>
      <c r="C126" s="5"/>
      <c r="D126" s="6"/>
      <c r="E126" s="5"/>
      <c r="F126" s="37" t="s">
        <v>592</v>
      </c>
      <c r="G126" s="38" t="s">
        <v>46</v>
      </c>
      <c r="H126" s="38" t="s">
        <v>23</v>
      </c>
      <c r="I126" s="38" t="s">
        <v>18</v>
      </c>
      <c r="J126" s="43" t="s">
        <v>591</v>
      </c>
      <c r="K126" s="43"/>
      <c r="L126" s="44">
        <f>L127</f>
        <v>5.7</v>
      </c>
      <c r="M126" s="44">
        <f>M127</f>
        <v>0</v>
      </c>
      <c r="N126" s="44">
        <f>N127</f>
        <v>0</v>
      </c>
    </row>
    <row r="127" spans="1:14" s="7" customFormat="1" ht="18.75">
      <c r="A127" s="5"/>
      <c r="B127" s="6"/>
      <c r="C127" s="5"/>
      <c r="D127" s="6"/>
      <c r="E127" s="5"/>
      <c r="F127" s="37" t="s">
        <v>31</v>
      </c>
      <c r="G127" s="38" t="s">
        <v>46</v>
      </c>
      <c r="H127" s="38" t="s">
        <v>23</v>
      </c>
      <c r="I127" s="38" t="s">
        <v>18</v>
      </c>
      <c r="J127" s="43" t="s">
        <v>591</v>
      </c>
      <c r="K127" s="43" t="s">
        <v>30</v>
      </c>
      <c r="L127" s="44">
        <v>5.7</v>
      </c>
      <c r="M127" s="44">
        <v>0</v>
      </c>
      <c r="N127" s="44">
        <v>0</v>
      </c>
    </row>
    <row r="128" spans="1:14" s="7" customFormat="1" ht="33">
      <c r="A128" s="5"/>
      <c r="B128" s="6"/>
      <c r="C128" s="5"/>
      <c r="D128" s="6"/>
      <c r="E128" s="5"/>
      <c r="F128" s="37" t="s">
        <v>235</v>
      </c>
      <c r="G128" s="38" t="s">
        <v>46</v>
      </c>
      <c r="H128" s="38" t="s">
        <v>23</v>
      </c>
      <c r="I128" s="38" t="s">
        <v>18</v>
      </c>
      <c r="J128" s="38" t="s">
        <v>215</v>
      </c>
      <c r="K128" s="43"/>
      <c r="L128" s="44">
        <f>L129+L130+L131+L132</f>
        <v>10217.400000000001</v>
      </c>
      <c r="M128" s="44">
        <f>M129+M130+M131+M132</f>
        <v>5991</v>
      </c>
      <c r="N128" s="44">
        <f>N129+N130+N131+N132</f>
        <v>5512</v>
      </c>
    </row>
    <row r="129" spans="1:14" s="7" customFormat="1" ht="33">
      <c r="A129" s="5"/>
      <c r="B129" s="6"/>
      <c r="C129" s="5"/>
      <c r="D129" s="6"/>
      <c r="E129" s="5"/>
      <c r="F129" s="37" t="s">
        <v>29</v>
      </c>
      <c r="G129" s="38" t="s">
        <v>46</v>
      </c>
      <c r="H129" s="38" t="s">
        <v>23</v>
      </c>
      <c r="I129" s="38" t="s">
        <v>18</v>
      </c>
      <c r="J129" s="38" t="s">
        <v>215</v>
      </c>
      <c r="K129" s="38" t="s">
        <v>28</v>
      </c>
      <c r="L129" s="44">
        <v>8395.2</v>
      </c>
      <c r="M129" s="44">
        <v>5015</v>
      </c>
      <c r="N129" s="44">
        <v>4645</v>
      </c>
    </row>
    <row r="130" spans="1:14" s="7" customFormat="1" ht="49.5">
      <c r="A130" s="5"/>
      <c r="B130" s="6"/>
      <c r="C130" s="5"/>
      <c r="D130" s="6"/>
      <c r="E130" s="5"/>
      <c r="F130" s="37" t="s">
        <v>17</v>
      </c>
      <c r="G130" s="38" t="s">
        <v>46</v>
      </c>
      <c r="H130" s="38" t="s">
        <v>23</v>
      </c>
      <c r="I130" s="38" t="s">
        <v>18</v>
      </c>
      <c r="J130" s="38" t="s">
        <v>215</v>
      </c>
      <c r="K130" s="38" t="s">
        <v>16</v>
      </c>
      <c r="L130" s="44">
        <v>417.7</v>
      </c>
      <c r="M130" s="44">
        <v>215</v>
      </c>
      <c r="N130" s="44">
        <v>191</v>
      </c>
    </row>
    <row r="131" spans="1:14" s="7" customFormat="1" ht="18.75">
      <c r="A131" s="5"/>
      <c r="B131" s="6"/>
      <c r="C131" s="5"/>
      <c r="D131" s="6"/>
      <c r="E131" s="5"/>
      <c r="F131" s="37" t="s">
        <v>184</v>
      </c>
      <c r="G131" s="38" t="s">
        <v>46</v>
      </c>
      <c r="H131" s="38" t="s">
        <v>23</v>
      </c>
      <c r="I131" s="38" t="s">
        <v>18</v>
      </c>
      <c r="J131" s="38" t="s">
        <v>215</v>
      </c>
      <c r="K131" s="43" t="s">
        <v>19</v>
      </c>
      <c r="L131" s="44">
        <v>1404.5</v>
      </c>
      <c r="M131" s="44">
        <v>761</v>
      </c>
      <c r="N131" s="44">
        <v>676</v>
      </c>
    </row>
    <row r="132" spans="1:14" s="7" customFormat="1" ht="18.75">
      <c r="A132" s="5"/>
      <c r="B132" s="6"/>
      <c r="C132" s="5"/>
      <c r="D132" s="6"/>
      <c r="E132" s="5"/>
      <c r="F132" s="37" t="s">
        <v>31</v>
      </c>
      <c r="G132" s="38" t="s">
        <v>46</v>
      </c>
      <c r="H132" s="38" t="s">
        <v>23</v>
      </c>
      <c r="I132" s="38" t="s">
        <v>18</v>
      </c>
      <c r="J132" s="38" t="s">
        <v>215</v>
      </c>
      <c r="K132" s="43" t="s">
        <v>30</v>
      </c>
      <c r="L132" s="44">
        <v>0</v>
      </c>
      <c r="M132" s="44">
        <v>0</v>
      </c>
      <c r="N132" s="44">
        <v>0</v>
      </c>
    </row>
    <row r="133" spans="1:14" s="7" customFormat="1" ht="33">
      <c r="A133" s="5"/>
      <c r="B133" s="6"/>
      <c r="C133" s="5"/>
      <c r="D133" s="6"/>
      <c r="E133" s="5"/>
      <c r="F133" s="37" t="s">
        <v>187</v>
      </c>
      <c r="G133" s="38" t="s">
        <v>46</v>
      </c>
      <c r="H133" s="38" t="s">
        <v>23</v>
      </c>
      <c r="I133" s="38" t="s">
        <v>18</v>
      </c>
      <c r="J133" s="43" t="s">
        <v>161</v>
      </c>
      <c r="K133" s="43"/>
      <c r="L133" s="44">
        <f>L134</f>
        <v>8238.9</v>
      </c>
      <c r="M133" s="44">
        <f>M134</f>
        <v>4945</v>
      </c>
      <c r="N133" s="44">
        <f>N134</f>
        <v>4580</v>
      </c>
    </row>
    <row r="134" spans="1:14" s="7" customFormat="1" ht="18.75">
      <c r="A134" s="5"/>
      <c r="B134" s="6"/>
      <c r="C134" s="5"/>
      <c r="D134" s="6"/>
      <c r="E134" s="5"/>
      <c r="F134" s="37" t="s">
        <v>184</v>
      </c>
      <c r="G134" s="38" t="s">
        <v>46</v>
      </c>
      <c r="H134" s="38" t="s">
        <v>23</v>
      </c>
      <c r="I134" s="38" t="s">
        <v>18</v>
      </c>
      <c r="J134" s="43" t="s">
        <v>161</v>
      </c>
      <c r="K134" s="43" t="s">
        <v>19</v>
      </c>
      <c r="L134" s="44">
        <v>8238.9</v>
      </c>
      <c r="M134" s="44">
        <v>4945</v>
      </c>
      <c r="N134" s="44">
        <v>4580</v>
      </c>
    </row>
    <row r="135" spans="1:14" s="7" customFormat="1" ht="33">
      <c r="A135" s="5"/>
      <c r="B135" s="6"/>
      <c r="C135" s="5"/>
      <c r="D135" s="6"/>
      <c r="E135" s="5"/>
      <c r="F135" s="37" t="s">
        <v>95</v>
      </c>
      <c r="G135" s="38" t="s">
        <v>46</v>
      </c>
      <c r="H135" s="38" t="s">
        <v>34</v>
      </c>
      <c r="I135" s="38"/>
      <c r="J135" s="38"/>
      <c r="K135" s="43"/>
      <c r="L135" s="44">
        <f>L136+L138+L140+L142+L144+L148+L150+L152+L155+L158+L160+L162</f>
        <v>56363</v>
      </c>
      <c r="M135" s="44">
        <f>M136+M140+M142+M144+M148+M150+M152+M155+M158+M160</f>
        <v>34042</v>
      </c>
      <c r="N135" s="44">
        <f>N136+N140+N142+N144+N148+N150+N152+N155+N158+N160</f>
        <v>34065</v>
      </c>
    </row>
    <row r="136" spans="1:14" s="7" customFormat="1" ht="49.5">
      <c r="A136" s="5"/>
      <c r="B136" s="6"/>
      <c r="C136" s="5"/>
      <c r="D136" s="6"/>
      <c r="E136" s="5"/>
      <c r="F136" s="37" t="s">
        <v>98</v>
      </c>
      <c r="G136" s="38" t="s">
        <v>46</v>
      </c>
      <c r="H136" s="38" t="s">
        <v>34</v>
      </c>
      <c r="I136" s="38" t="s">
        <v>18</v>
      </c>
      <c r="J136" s="38" t="s">
        <v>97</v>
      </c>
      <c r="K136" s="43"/>
      <c r="L136" s="44">
        <f>L137</f>
        <v>288.9</v>
      </c>
      <c r="M136" s="44">
        <f>M137</f>
        <v>467</v>
      </c>
      <c r="N136" s="44">
        <f>N137</f>
        <v>486</v>
      </c>
    </row>
    <row r="137" spans="1:14" s="7" customFormat="1" ht="37.5" customHeight="1">
      <c r="A137" s="5"/>
      <c r="B137" s="6"/>
      <c r="C137" s="5"/>
      <c r="D137" s="6"/>
      <c r="E137" s="5"/>
      <c r="F137" s="37" t="s">
        <v>36</v>
      </c>
      <c r="G137" s="38" t="s">
        <v>46</v>
      </c>
      <c r="H137" s="38" t="s">
        <v>34</v>
      </c>
      <c r="I137" s="38" t="s">
        <v>18</v>
      </c>
      <c r="J137" s="38" t="s">
        <v>97</v>
      </c>
      <c r="K137" s="43" t="s">
        <v>35</v>
      </c>
      <c r="L137" s="44">
        <v>288.9</v>
      </c>
      <c r="M137" s="44">
        <v>467</v>
      </c>
      <c r="N137" s="44">
        <v>486</v>
      </c>
    </row>
    <row r="138" spans="1:14" s="7" customFormat="1" ht="37.5" customHeight="1">
      <c r="A138" s="5"/>
      <c r="B138" s="6"/>
      <c r="C138" s="5"/>
      <c r="D138" s="6"/>
      <c r="E138" s="5"/>
      <c r="F138" s="37" t="s">
        <v>541</v>
      </c>
      <c r="G138" s="38" t="s">
        <v>46</v>
      </c>
      <c r="H138" s="38" t="s">
        <v>34</v>
      </c>
      <c r="I138" s="38" t="s">
        <v>18</v>
      </c>
      <c r="J138" s="38" t="s">
        <v>540</v>
      </c>
      <c r="K138" s="43"/>
      <c r="L138" s="44">
        <f>L139</f>
        <v>15513.300000000001</v>
      </c>
      <c r="M138" s="44">
        <f>M139</f>
        <v>0</v>
      </c>
      <c r="N138" s="44">
        <f>N139</f>
        <v>0</v>
      </c>
    </row>
    <row r="139" spans="1:14" s="7" customFormat="1" ht="15.75" customHeight="1">
      <c r="A139" s="5"/>
      <c r="B139" s="6"/>
      <c r="C139" s="5"/>
      <c r="D139" s="6"/>
      <c r="E139" s="5"/>
      <c r="F139" s="37" t="s">
        <v>82</v>
      </c>
      <c r="G139" s="38" t="s">
        <v>46</v>
      </c>
      <c r="H139" s="38" t="s">
        <v>34</v>
      </c>
      <c r="I139" s="38" t="s">
        <v>18</v>
      </c>
      <c r="J139" s="38" t="s">
        <v>540</v>
      </c>
      <c r="K139" s="43" t="s">
        <v>81</v>
      </c>
      <c r="L139" s="44">
        <f>17430.7-1917.4</f>
        <v>15513.300000000001</v>
      </c>
      <c r="M139" s="44">
        <v>0</v>
      </c>
      <c r="N139" s="44">
        <v>0</v>
      </c>
    </row>
    <row r="140" spans="1:14" s="7" customFormat="1" ht="82.5">
      <c r="A140" s="5"/>
      <c r="B140" s="6"/>
      <c r="C140" s="5"/>
      <c r="D140" s="6"/>
      <c r="E140" s="5"/>
      <c r="F140" s="37" t="s">
        <v>96</v>
      </c>
      <c r="G140" s="38" t="s">
        <v>46</v>
      </c>
      <c r="H140" s="38" t="s">
        <v>34</v>
      </c>
      <c r="I140" s="38" t="s">
        <v>18</v>
      </c>
      <c r="J140" s="43" t="s">
        <v>266</v>
      </c>
      <c r="K140" s="43"/>
      <c r="L140" s="44">
        <f>L141</f>
        <v>6618.2</v>
      </c>
      <c r="M140" s="44">
        <f>M141</f>
        <v>1900.4</v>
      </c>
      <c r="N140" s="44">
        <f>N141</f>
        <v>1900.4</v>
      </c>
    </row>
    <row r="141" spans="1:14" s="7" customFormat="1" ht="18.75">
      <c r="A141" s="5"/>
      <c r="B141" s="6"/>
      <c r="C141" s="5"/>
      <c r="D141" s="6"/>
      <c r="E141" s="5"/>
      <c r="F141" s="37" t="s">
        <v>82</v>
      </c>
      <c r="G141" s="38" t="s">
        <v>46</v>
      </c>
      <c r="H141" s="38" t="s">
        <v>34</v>
      </c>
      <c r="I141" s="38" t="s">
        <v>18</v>
      </c>
      <c r="J141" s="43" t="s">
        <v>266</v>
      </c>
      <c r="K141" s="43" t="s">
        <v>81</v>
      </c>
      <c r="L141" s="44">
        <v>6618.2</v>
      </c>
      <c r="M141" s="44">
        <v>1900.4</v>
      </c>
      <c r="N141" s="44">
        <v>1900.4</v>
      </c>
    </row>
    <row r="142" spans="1:14" s="7" customFormat="1" ht="33">
      <c r="A142" s="5"/>
      <c r="B142" s="6"/>
      <c r="C142" s="5"/>
      <c r="D142" s="6"/>
      <c r="E142" s="5"/>
      <c r="F142" s="37" t="s">
        <v>303</v>
      </c>
      <c r="G142" s="38" t="s">
        <v>46</v>
      </c>
      <c r="H142" s="38" t="s">
        <v>34</v>
      </c>
      <c r="I142" s="38" t="s">
        <v>18</v>
      </c>
      <c r="J142" s="43" t="s">
        <v>302</v>
      </c>
      <c r="K142" s="43"/>
      <c r="L142" s="44">
        <f>L143</f>
        <v>588</v>
      </c>
      <c r="M142" s="44">
        <f>M143</f>
        <v>470.4</v>
      </c>
      <c r="N142" s="44">
        <f>N143</f>
        <v>470.4</v>
      </c>
    </row>
    <row r="143" spans="1:14" s="7" customFormat="1" ht="18.75">
      <c r="A143" s="5"/>
      <c r="B143" s="6"/>
      <c r="C143" s="5"/>
      <c r="D143" s="6"/>
      <c r="E143" s="5"/>
      <c r="F143" s="37" t="s">
        <v>20</v>
      </c>
      <c r="G143" s="38" t="s">
        <v>46</v>
      </c>
      <c r="H143" s="38" t="s">
        <v>34</v>
      </c>
      <c r="I143" s="38" t="s">
        <v>18</v>
      </c>
      <c r="J143" s="43" t="s">
        <v>302</v>
      </c>
      <c r="K143" s="43" t="s">
        <v>19</v>
      </c>
      <c r="L143" s="44">
        <v>588</v>
      </c>
      <c r="M143" s="44">
        <v>470.4</v>
      </c>
      <c r="N143" s="44">
        <v>470.4</v>
      </c>
    </row>
    <row r="144" spans="1:14" s="7" customFormat="1" ht="49.5">
      <c r="A144" s="5"/>
      <c r="B144" s="6"/>
      <c r="C144" s="5"/>
      <c r="D144" s="6"/>
      <c r="E144" s="5"/>
      <c r="F144" s="37" t="s">
        <v>256</v>
      </c>
      <c r="G144" s="38" t="s">
        <v>46</v>
      </c>
      <c r="H144" s="38" t="s">
        <v>34</v>
      </c>
      <c r="I144" s="38" t="s">
        <v>18</v>
      </c>
      <c r="J144" s="38" t="s">
        <v>99</v>
      </c>
      <c r="K144" s="43"/>
      <c r="L144" s="44">
        <f>L145+L146+L147</f>
        <v>463</v>
      </c>
      <c r="M144" s="44">
        <f>M145+M146+M147</f>
        <v>432</v>
      </c>
      <c r="N144" s="44">
        <f>N145+N146+N147</f>
        <v>432</v>
      </c>
    </row>
    <row r="145" spans="1:14" s="7" customFormat="1" ht="35.25" customHeight="1">
      <c r="A145" s="5"/>
      <c r="B145" s="6"/>
      <c r="C145" s="5"/>
      <c r="D145" s="6"/>
      <c r="E145" s="5"/>
      <c r="F145" s="37" t="s">
        <v>36</v>
      </c>
      <c r="G145" s="38" t="s">
        <v>46</v>
      </c>
      <c r="H145" s="38" t="s">
        <v>34</v>
      </c>
      <c r="I145" s="38" t="s">
        <v>18</v>
      </c>
      <c r="J145" s="38" t="s">
        <v>99</v>
      </c>
      <c r="K145" s="38" t="s">
        <v>35</v>
      </c>
      <c r="L145" s="44">
        <v>17.8</v>
      </c>
      <c r="M145" s="44">
        <v>17.8</v>
      </c>
      <c r="N145" s="44">
        <v>17.8</v>
      </c>
    </row>
    <row r="146" spans="1:14" s="7" customFormat="1" ht="18.75">
      <c r="A146" s="5"/>
      <c r="B146" s="6"/>
      <c r="C146" s="5"/>
      <c r="D146" s="6"/>
      <c r="E146" s="5"/>
      <c r="F146" s="37" t="s">
        <v>260</v>
      </c>
      <c r="G146" s="38" t="s">
        <v>46</v>
      </c>
      <c r="H146" s="38" t="s">
        <v>34</v>
      </c>
      <c r="I146" s="38" t="s">
        <v>18</v>
      </c>
      <c r="J146" s="38" t="s">
        <v>99</v>
      </c>
      <c r="K146" s="38" t="s">
        <v>264</v>
      </c>
      <c r="L146" s="44">
        <v>235.5</v>
      </c>
      <c r="M146" s="44">
        <v>214.2</v>
      </c>
      <c r="N146" s="44">
        <v>214.2</v>
      </c>
    </row>
    <row r="147" spans="1:14" s="7" customFormat="1" ht="18.75">
      <c r="A147" s="5"/>
      <c r="B147" s="6"/>
      <c r="C147" s="5"/>
      <c r="D147" s="6"/>
      <c r="E147" s="5"/>
      <c r="F147" s="37" t="s">
        <v>20</v>
      </c>
      <c r="G147" s="38" t="s">
        <v>46</v>
      </c>
      <c r="H147" s="38" t="s">
        <v>34</v>
      </c>
      <c r="I147" s="38" t="s">
        <v>18</v>
      </c>
      <c r="J147" s="38" t="s">
        <v>99</v>
      </c>
      <c r="K147" s="43" t="s">
        <v>19</v>
      </c>
      <c r="L147" s="44">
        <v>209.7</v>
      </c>
      <c r="M147" s="44">
        <v>200</v>
      </c>
      <c r="N147" s="44">
        <v>200</v>
      </c>
    </row>
    <row r="148" spans="1:14" s="7" customFormat="1" ht="67.5" customHeight="1">
      <c r="A148" s="5"/>
      <c r="B148" s="6"/>
      <c r="C148" s="5"/>
      <c r="D148" s="6"/>
      <c r="E148" s="5"/>
      <c r="F148" s="37" t="s">
        <v>101</v>
      </c>
      <c r="G148" s="38" t="s">
        <v>46</v>
      </c>
      <c r="H148" s="38" t="s">
        <v>34</v>
      </c>
      <c r="I148" s="38" t="s">
        <v>18</v>
      </c>
      <c r="J148" s="38" t="s">
        <v>100</v>
      </c>
      <c r="K148" s="38"/>
      <c r="L148" s="44">
        <f>L149</f>
        <v>229.6</v>
      </c>
      <c r="M148" s="44">
        <f>M149</f>
        <v>184</v>
      </c>
      <c r="N148" s="44">
        <f>N149</f>
        <v>184</v>
      </c>
    </row>
    <row r="149" spans="1:14" s="7" customFormat="1" ht="34.5" customHeight="1">
      <c r="A149" s="5"/>
      <c r="B149" s="6"/>
      <c r="C149" s="5"/>
      <c r="D149" s="6"/>
      <c r="E149" s="5"/>
      <c r="F149" s="37" t="s">
        <v>36</v>
      </c>
      <c r="G149" s="38" t="s">
        <v>46</v>
      </c>
      <c r="H149" s="38" t="s">
        <v>34</v>
      </c>
      <c r="I149" s="38" t="s">
        <v>18</v>
      </c>
      <c r="J149" s="38" t="s">
        <v>100</v>
      </c>
      <c r="K149" s="38" t="s">
        <v>35</v>
      </c>
      <c r="L149" s="44">
        <v>229.6</v>
      </c>
      <c r="M149" s="44">
        <v>184</v>
      </c>
      <c r="N149" s="44">
        <v>184</v>
      </c>
    </row>
    <row r="150" spans="1:14" s="7" customFormat="1" ht="34.5" customHeight="1">
      <c r="A150" s="5"/>
      <c r="B150" s="6"/>
      <c r="C150" s="5"/>
      <c r="D150" s="6"/>
      <c r="E150" s="5"/>
      <c r="F150" s="37" t="s">
        <v>509</v>
      </c>
      <c r="G150" s="38" t="s">
        <v>46</v>
      </c>
      <c r="H150" s="38" t="s">
        <v>34</v>
      </c>
      <c r="I150" s="38" t="s">
        <v>18</v>
      </c>
      <c r="J150" s="38" t="s">
        <v>510</v>
      </c>
      <c r="K150" s="38"/>
      <c r="L150" s="44">
        <f>L151</f>
        <v>5</v>
      </c>
      <c r="M150" s="44">
        <f>M151</f>
        <v>0</v>
      </c>
      <c r="N150" s="44">
        <f>N151</f>
        <v>4</v>
      </c>
    </row>
    <row r="151" spans="1:14" s="7" customFormat="1" ht="34.5" customHeight="1">
      <c r="A151" s="5"/>
      <c r="B151" s="6"/>
      <c r="C151" s="5"/>
      <c r="D151" s="6"/>
      <c r="E151" s="5"/>
      <c r="F151" s="37" t="s">
        <v>17</v>
      </c>
      <c r="G151" s="38" t="s">
        <v>46</v>
      </c>
      <c r="H151" s="38" t="s">
        <v>34</v>
      </c>
      <c r="I151" s="38" t="s">
        <v>18</v>
      </c>
      <c r="J151" s="38" t="s">
        <v>510</v>
      </c>
      <c r="K151" s="38" t="s">
        <v>16</v>
      </c>
      <c r="L151" s="44">
        <v>5</v>
      </c>
      <c r="M151" s="44">
        <v>0</v>
      </c>
      <c r="N151" s="44">
        <v>4</v>
      </c>
    </row>
    <row r="152" spans="1:14" s="7" customFormat="1" ht="214.5">
      <c r="A152" s="5"/>
      <c r="B152" s="6"/>
      <c r="C152" s="5"/>
      <c r="D152" s="6"/>
      <c r="E152" s="5"/>
      <c r="F152" s="37" t="s">
        <v>315</v>
      </c>
      <c r="G152" s="38" t="s">
        <v>46</v>
      </c>
      <c r="H152" s="38" t="s">
        <v>34</v>
      </c>
      <c r="I152" s="38" t="s">
        <v>18</v>
      </c>
      <c r="J152" s="38" t="s">
        <v>102</v>
      </c>
      <c r="K152" s="38"/>
      <c r="L152" s="44">
        <f>L153+L154</f>
        <v>2474.2999999999997</v>
      </c>
      <c r="M152" s="44">
        <f>M153+M154</f>
        <v>1970.8</v>
      </c>
      <c r="N152" s="44">
        <f>N153+N154</f>
        <v>1970.8</v>
      </c>
    </row>
    <row r="153" spans="1:14" s="7" customFormat="1" ht="33">
      <c r="A153" s="5"/>
      <c r="B153" s="6"/>
      <c r="C153" s="5"/>
      <c r="D153" s="6"/>
      <c r="E153" s="5"/>
      <c r="F153" s="37" t="s">
        <v>41</v>
      </c>
      <c r="G153" s="43" t="s">
        <v>46</v>
      </c>
      <c r="H153" s="43" t="s">
        <v>34</v>
      </c>
      <c r="I153" s="43" t="s">
        <v>18</v>
      </c>
      <c r="J153" s="43" t="s">
        <v>102</v>
      </c>
      <c r="K153" s="43" t="s">
        <v>40</v>
      </c>
      <c r="L153" s="44">
        <v>2209.2</v>
      </c>
      <c r="M153" s="44">
        <v>1754.8</v>
      </c>
      <c r="N153" s="44">
        <v>1754.8</v>
      </c>
    </row>
    <row r="154" spans="1:14" s="7" customFormat="1" ht="49.5">
      <c r="A154" s="5"/>
      <c r="B154" s="6"/>
      <c r="C154" s="5"/>
      <c r="D154" s="6"/>
      <c r="E154" s="5"/>
      <c r="F154" s="37" t="s">
        <v>17</v>
      </c>
      <c r="G154" s="38" t="s">
        <v>46</v>
      </c>
      <c r="H154" s="38" t="s">
        <v>34</v>
      </c>
      <c r="I154" s="38" t="s">
        <v>18</v>
      </c>
      <c r="J154" s="38" t="s">
        <v>102</v>
      </c>
      <c r="K154" s="43" t="s">
        <v>16</v>
      </c>
      <c r="L154" s="44">
        <v>265.1</v>
      </c>
      <c r="M154" s="44">
        <v>216</v>
      </c>
      <c r="N154" s="44">
        <v>216</v>
      </c>
    </row>
    <row r="155" spans="1:14" s="7" customFormat="1" ht="215.25" customHeight="1">
      <c r="A155" s="5"/>
      <c r="B155" s="6"/>
      <c r="C155" s="5"/>
      <c r="D155" s="6"/>
      <c r="E155" s="5"/>
      <c r="F155" s="37" t="s">
        <v>316</v>
      </c>
      <c r="G155" s="38" t="s">
        <v>46</v>
      </c>
      <c r="H155" s="38" t="s">
        <v>34</v>
      </c>
      <c r="I155" s="38" t="s">
        <v>18</v>
      </c>
      <c r="J155" s="38" t="s">
        <v>103</v>
      </c>
      <c r="K155" s="43"/>
      <c r="L155" s="44">
        <f>L156+L157</f>
        <v>21728</v>
      </c>
      <c r="M155" s="44">
        <f>M156+M157</f>
        <v>19950.7</v>
      </c>
      <c r="N155" s="44">
        <f>N156+N157</f>
        <v>19950.7</v>
      </c>
    </row>
    <row r="156" spans="1:14" s="7" customFormat="1" ht="33">
      <c r="A156" s="5"/>
      <c r="B156" s="6"/>
      <c r="C156" s="5"/>
      <c r="D156" s="6"/>
      <c r="E156" s="5"/>
      <c r="F156" s="37" t="s">
        <v>51</v>
      </c>
      <c r="G156" s="38" t="s">
        <v>46</v>
      </c>
      <c r="H156" s="38" t="s">
        <v>34</v>
      </c>
      <c r="I156" s="38" t="s">
        <v>18</v>
      </c>
      <c r="J156" s="38" t="s">
        <v>103</v>
      </c>
      <c r="K156" s="43" t="s">
        <v>50</v>
      </c>
      <c r="L156" s="44">
        <v>14307.3</v>
      </c>
      <c r="M156" s="44">
        <v>13150.7</v>
      </c>
      <c r="N156" s="44">
        <v>13150.7</v>
      </c>
    </row>
    <row r="157" spans="1:14" s="7" customFormat="1" ht="34.5" customHeight="1">
      <c r="A157" s="5"/>
      <c r="B157" s="6"/>
      <c r="C157" s="5"/>
      <c r="D157" s="6"/>
      <c r="E157" s="5"/>
      <c r="F157" s="37" t="s">
        <v>36</v>
      </c>
      <c r="G157" s="43" t="s">
        <v>46</v>
      </c>
      <c r="H157" s="43" t="s">
        <v>34</v>
      </c>
      <c r="I157" s="43" t="s">
        <v>18</v>
      </c>
      <c r="J157" s="43" t="s">
        <v>103</v>
      </c>
      <c r="K157" s="43" t="s">
        <v>35</v>
      </c>
      <c r="L157" s="44">
        <v>7420.7</v>
      </c>
      <c r="M157" s="44">
        <v>6800</v>
      </c>
      <c r="N157" s="44">
        <v>6800</v>
      </c>
    </row>
    <row r="158" spans="1:14" s="7" customFormat="1" ht="181.5">
      <c r="A158" s="5"/>
      <c r="B158" s="6"/>
      <c r="C158" s="5"/>
      <c r="D158" s="6"/>
      <c r="E158" s="5"/>
      <c r="F158" s="37" t="s">
        <v>297</v>
      </c>
      <c r="G158" s="38" t="s">
        <v>46</v>
      </c>
      <c r="H158" s="38" t="s">
        <v>34</v>
      </c>
      <c r="I158" s="38" t="s">
        <v>18</v>
      </c>
      <c r="J158" s="38" t="s">
        <v>296</v>
      </c>
      <c r="K158" s="43"/>
      <c r="L158" s="44">
        <f>L159</f>
        <v>0</v>
      </c>
      <c r="M158" s="44">
        <f>M159</f>
        <v>160</v>
      </c>
      <c r="N158" s="44">
        <f>N159</f>
        <v>160</v>
      </c>
    </row>
    <row r="159" spans="1:14" s="7" customFormat="1" ht="33">
      <c r="A159" s="5"/>
      <c r="B159" s="6"/>
      <c r="C159" s="5"/>
      <c r="D159" s="6"/>
      <c r="E159" s="5"/>
      <c r="F159" s="37" t="s">
        <v>51</v>
      </c>
      <c r="G159" s="38" t="s">
        <v>46</v>
      </c>
      <c r="H159" s="38" t="s">
        <v>34</v>
      </c>
      <c r="I159" s="38" t="s">
        <v>18</v>
      </c>
      <c r="J159" s="38" t="s">
        <v>296</v>
      </c>
      <c r="K159" s="43" t="s">
        <v>50</v>
      </c>
      <c r="L159" s="44">
        <v>0</v>
      </c>
      <c r="M159" s="44">
        <v>160</v>
      </c>
      <c r="N159" s="44">
        <v>160</v>
      </c>
    </row>
    <row r="160" spans="1:14" s="7" customFormat="1" ht="82.5">
      <c r="A160" s="5"/>
      <c r="B160" s="6"/>
      <c r="C160" s="5"/>
      <c r="D160" s="6"/>
      <c r="E160" s="5"/>
      <c r="F160" s="37" t="s">
        <v>96</v>
      </c>
      <c r="G160" s="38" t="s">
        <v>46</v>
      </c>
      <c r="H160" s="38" t="s">
        <v>34</v>
      </c>
      <c r="I160" s="38" t="s">
        <v>18</v>
      </c>
      <c r="J160" s="38" t="s">
        <v>104</v>
      </c>
      <c r="K160" s="43"/>
      <c r="L160" s="44">
        <f>L161</f>
        <v>8454.7</v>
      </c>
      <c r="M160" s="44">
        <f>M161</f>
        <v>8506.7</v>
      </c>
      <c r="N160" s="44">
        <f>N161</f>
        <v>8506.7</v>
      </c>
    </row>
    <row r="161" spans="1:14" s="7" customFormat="1" ht="18.75">
      <c r="A161" s="5"/>
      <c r="B161" s="6"/>
      <c r="C161" s="5"/>
      <c r="D161" s="6"/>
      <c r="E161" s="5"/>
      <c r="F161" s="37" t="s">
        <v>82</v>
      </c>
      <c r="G161" s="38" t="s">
        <v>46</v>
      </c>
      <c r="H161" s="38" t="s">
        <v>34</v>
      </c>
      <c r="I161" s="38" t="s">
        <v>18</v>
      </c>
      <c r="J161" s="38" t="s">
        <v>104</v>
      </c>
      <c r="K161" s="43" t="s">
        <v>81</v>
      </c>
      <c r="L161" s="44">
        <v>8454.7</v>
      </c>
      <c r="M161" s="44">
        <v>8506.7</v>
      </c>
      <c r="N161" s="44">
        <v>8506.7</v>
      </c>
    </row>
    <row r="162" spans="1:14" s="7" customFormat="1" ht="33">
      <c r="A162" s="5"/>
      <c r="B162" s="6"/>
      <c r="C162" s="5"/>
      <c r="D162" s="6"/>
      <c r="E162" s="5"/>
      <c r="F162" s="37" t="s">
        <v>303</v>
      </c>
      <c r="G162" s="38" t="s">
        <v>46</v>
      </c>
      <c r="H162" s="38" t="s">
        <v>34</v>
      </c>
      <c r="I162" s="38" t="s">
        <v>18</v>
      </c>
      <c r="J162" s="38" t="s">
        <v>588</v>
      </c>
      <c r="K162" s="43"/>
      <c r="L162" s="44">
        <f>L163</f>
        <v>0</v>
      </c>
      <c r="M162" s="44">
        <f>M163</f>
        <v>0</v>
      </c>
      <c r="N162" s="44">
        <f>N163</f>
        <v>0</v>
      </c>
    </row>
    <row r="163" spans="1:14" s="7" customFormat="1" ht="18.75">
      <c r="A163" s="5"/>
      <c r="B163" s="6"/>
      <c r="C163" s="5"/>
      <c r="D163" s="6"/>
      <c r="E163" s="5"/>
      <c r="F163" s="37" t="s">
        <v>20</v>
      </c>
      <c r="G163" s="38" t="s">
        <v>46</v>
      </c>
      <c r="H163" s="38" t="s">
        <v>34</v>
      </c>
      <c r="I163" s="38" t="s">
        <v>18</v>
      </c>
      <c r="J163" s="38" t="s">
        <v>588</v>
      </c>
      <c r="K163" s="43" t="s">
        <v>19</v>
      </c>
      <c r="L163" s="44">
        <v>0</v>
      </c>
      <c r="M163" s="44">
        <v>0</v>
      </c>
      <c r="N163" s="44">
        <v>0</v>
      </c>
    </row>
    <row r="164" spans="1:14" s="7" customFormat="1" ht="82.5">
      <c r="A164" s="5"/>
      <c r="B164" s="6"/>
      <c r="C164" s="5"/>
      <c r="D164" s="6"/>
      <c r="E164" s="5"/>
      <c r="F164" s="49" t="s">
        <v>360</v>
      </c>
      <c r="G164" s="41" t="s">
        <v>74</v>
      </c>
      <c r="H164" s="38"/>
      <c r="I164" s="38"/>
      <c r="J164" s="38"/>
      <c r="K164" s="43"/>
      <c r="L164" s="51">
        <f>L165+L176+L186+L193</f>
        <v>101328.6</v>
      </c>
      <c r="M164" s="51">
        <f>M165+M176+M186+M193</f>
        <v>79924.6</v>
      </c>
      <c r="N164" s="51">
        <f>N165+N176+N186+N193</f>
        <v>79924.6</v>
      </c>
    </row>
    <row r="165" spans="1:14" s="7" customFormat="1" ht="33">
      <c r="A165" s="5"/>
      <c r="B165" s="6"/>
      <c r="C165" s="5"/>
      <c r="D165" s="6"/>
      <c r="E165" s="5"/>
      <c r="F165" s="37" t="s">
        <v>64</v>
      </c>
      <c r="G165" s="38" t="s">
        <v>74</v>
      </c>
      <c r="H165" s="38" t="s">
        <v>15</v>
      </c>
      <c r="I165" s="43"/>
      <c r="J165" s="43"/>
      <c r="K165" s="43"/>
      <c r="L165" s="44">
        <f>L166+L168+L172+L174</f>
        <v>79460.3</v>
      </c>
      <c r="M165" s="44">
        <f>M168+M172+M174</f>
        <v>63593.1</v>
      </c>
      <c r="N165" s="44">
        <f>N168+N172+N174</f>
        <v>63593.1</v>
      </c>
    </row>
    <row r="166" spans="1:14" s="7" customFormat="1" ht="264">
      <c r="A166" s="5"/>
      <c r="B166" s="6"/>
      <c r="C166" s="5"/>
      <c r="D166" s="6"/>
      <c r="E166" s="5"/>
      <c r="F166" s="37" t="s">
        <v>594</v>
      </c>
      <c r="G166" s="38" t="s">
        <v>74</v>
      </c>
      <c r="H166" s="38" t="s">
        <v>15</v>
      </c>
      <c r="I166" s="38" t="s">
        <v>18</v>
      </c>
      <c r="J166" s="43" t="s">
        <v>593</v>
      </c>
      <c r="K166" s="43"/>
      <c r="L166" s="44">
        <f>L167</f>
        <v>57</v>
      </c>
      <c r="M166" s="44">
        <f>M167</f>
        <v>0</v>
      </c>
      <c r="N166" s="44">
        <f>N167</f>
        <v>0</v>
      </c>
    </row>
    <row r="167" spans="1:14" s="7" customFormat="1" ht="33">
      <c r="A167" s="5"/>
      <c r="B167" s="6"/>
      <c r="C167" s="5"/>
      <c r="D167" s="6"/>
      <c r="E167" s="5"/>
      <c r="F167" s="37" t="s">
        <v>29</v>
      </c>
      <c r="G167" s="38" t="s">
        <v>74</v>
      </c>
      <c r="H167" s="38" t="s">
        <v>15</v>
      </c>
      <c r="I167" s="38" t="s">
        <v>18</v>
      </c>
      <c r="J167" s="43" t="s">
        <v>593</v>
      </c>
      <c r="K167" s="43" t="s">
        <v>28</v>
      </c>
      <c r="L167" s="44">
        <v>57</v>
      </c>
      <c r="M167" s="44">
        <v>0</v>
      </c>
      <c r="N167" s="44">
        <v>0</v>
      </c>
    </row>
    <row r="168" spans="1:14" s="7" customFormat="1" ht="102" customHeight="1">
      <c r="A168" s="5"/>
      <c r="B168" s="6"/>
      <c r="C168" s="5"/>
      <c r="D168" s="6"/>
      <c r="E168" s="5"/>
      <c r="F168" s="37" t="s">
        <v>66</v>
      </c>
      <c r="G168" s="38" t="s">
        <v>74</v>
      </c>
      <c r="H168" s="38" t="s">
        <v>15</v>
      </c>
      <c r="I168" s="38" t="s">
        <v>18</v>
      </c>
      <c r="J168" s="38" t="s">
        <v>65</v>
      </c>
      <c r="K168" s="43"/>
      <c r="L168" s="44">
        <f>L169+L170+L171</f>
        <v>21043</v>
      </c>
      <c r="M168" s="44">
        <f>M169+M170+M171</f>
        <v>16709.5</v>
      </c>
      <c r="N168" s="44">
        <f>N169+N170+N171</f>
        <v>16709.5</v>
      </c>
    </row>
    <row r="169" spans="1:14" s="7" customFormat="1" ht="33">
      <c r="A169" s="5"/>
      <c r="B169" s="6"/>
      <c r="C169" s="5"/>
      <c r="D169" s="6"/>
      <c r="E169" s="5"/>
      <c r="F169" s="37" t="s">
        <v>29</v>
      </c>
      <c r="G169" s="38" t="s">
        <v>74</v>
      </c>
      <c r="H169" s="38" t="s">
        <v>15</v>
      </c>
      <c r="I169" s="38" t="s">
        <v>18</v>
      </c>
      <c r="J169" s="38" t="s">
        <v>65</v>
      </c>
      <c r="K169" s="38" t="s">
        <v>28</v>
      </c>
      <c r="L169" s="44">
        <v>18835</v>
      </c>
      <c r="M169" s="44">
        <v>14961.3</v>
      </c>
      <c r="N169" s="44">
        <v>14961.3</v>
      </c>
    </row>
    <row r="170" spans="1:14" s="7" customFormat="1" ht="49.5">
      <c r="A170" s="5"/>
      <c r="B170" s="6"/>
      <c r="C170" s="5"/>
      <c r="D170" s="6"/>
      <c r="E170" s="5"/>
      <c r="F170" s="37" t="s">
        <v>17</v>
      </c>
      <c r="G170" s="38" t="s">
        <v>74</v>
      </c>
      <c r="H170" s="38" t="s">
        <v>15</v>
      </c>
      <c r="I170" s="38" t="s">
        <v>18</v>
      </c>
      <c r="J170" s="38" t="s">
        <v>65</v>
      </c>
      <c r="K170" s="38" t="s">
        <v>16</v>
      </c>
      <c r="L170" s="44">
        <v>2195.3</v>
      </c>
      <c r="M170" s="44">
        <v>1728.8</v>
      </c>
      <c r="N170" s="44">
        <v>1728.8</v>
      </c>
    </row>
    <row r="171" spans="1:14" s="7" customFormat="1" ht="18.75">
      <c r="A171" s="5"/>
      <c r="B171" s="6"/>
      <c r="C171" s="5"/>
      <c r="D171" s="6"/>
      <c r="E171" s="5"/>
      <c r="F171" s="37" t="s">
        <v>31</v>
      </c>
      <c r="G171" s="38" t="s">
        <v>74</v>
      </c>
      <c r="H171" s="38" t="s">
        <v>15</v>
      </c>
      <c r="I171" s="38" t="s">
        <v>18</v>
      </c>
      <c r="J171" s="38" t="s">
        <v>65</v>
      </c>
      <c r="K171" s="38" t="s">
        <v>30</v>
      </c>
      <c r="L171" s="44">
        <v>12.7</v>
      </c>
      <c r="M171" s="44">
        <v>19.4</v>
      </c>
      <c r="N171" s="44">
        <v>19.4</v>
      </c>
    </row>
    <row r="172" spans="1:14" s="7" customFormat="1" ht="165">
      <c r="A172" s="5"/>
      <c r="B172" s="6"/>
      <c r="C172" s="5"/>
      <c r="D172" s="6"/>
      <c r="E172" s="5"/>
      <c r="F172" s="37" t="s">
        <v>363</v>
      </c>
      <c r="G172" s="38" t="s">
        <v>74</v>
      </c>
      <c r="H172" s="38" t="s">
        <v>15</v>
      </c>
      <c r="I172" s="38" t="s">
        <v>18</v>
      </c>
      <c r="J172" s="38" t="s">
        <v>364</v>
      </c>
      <c r="K172" s="38"/>
      <c r="L172" s="44">
        <f>L173</f>
        <v>58334.8</v>
      </c>
      <c r="M172" s="44">
        <f>M173</f>
        <v>46883.6</v>
      </c>
      <c r="N172" s="44">
        <f>N173</f>
        <v>46883.6</v>
      </c>
    </row>
    <row r="173" spans="1:14" s="7" customFormat="1" ht="18.75">
      <c r="A173" s="5"/>
      <c r="B173" s="6"/>
      <c r="C173" s="5"/>
      <c r="D173" s="6"/>
      <c r="E173" s="5"/>
      <c r="F173" s="37" t="s">
        <v>20</v>
      </c>
      <c r="G173" s="38" t="s">
        <v>74</v>
      </c>
      <c r="H173" s="38" t="s">
        <v>15</v>
      </c>
      <c r="I173" s="38" t="s">
        <v>18</v>
      </c>
      <c r="J173" s="38" t="s">
        <v>364</v>
      </c>
      <c r="K173" s="38" t="s">
        <v>19</v>
      </c>
      <c r="L173" s="44">
        <v>58334.8</v>
      </c>
      <c r="M173" s="44">
        <v>46883.6</v>
      </c>
      <c r="N173" s="44">
        <v>46883.6</v>
      </c>
    </row>
    <row r="174" spans="1:14" s="7" customFormat="1" ht="115.5">
      <c r="A174" s="5"/>
      <c r="B174" s="6"/>
      <c r="C174" s="5"/>
      <c r="D174" s="6"/>
      <c r="E174" s="5"/>
      <c r="F174" s="37" t="s">
        <v>66</v>
      </c>
      <c r="G174" s="38" t="s">
        <v>74</v>
      </c>
      <c r="H174" s="38" t="s">
        <v>15</v>
      </c>
      <c r="I174" s="38" t="s">
        <v>574</v>
      </c>
      <c r="J174" s="38" t="s">
        <v>65</v>
      </c>
      <c r="K174" s="38"/>
      <c r="L174" s="44">
        <f>L175</f>
        <v>25.5</v>
      </c>
      <c r="M174" s="44">
        <f>M175</f>
        <v>0</v>
      </c>
      <c r="N174" s="44">
        <f>N175</f>
        <v>0</v>
      </c>
    </row>
    <row r="175" spans="1:14" s="7" customFormat="1" ht="33">
      <c r="A175" s="5"/>
      <c r="B175" s="6"/>
      <c r="C175" s="5"/>
      <c r="D175" s="6"/>
      <c r="E175" s="5"/>
      <c r="F175" s="37" t="s">
        <v>29</v>
      </c>
      <c r="G175" s="38" t="s">
        <v>74</v>
      </c>
      <c r="H175" s="38" t="s">
        <v>15</v>
      </c>
      <c r="I175" s="38" t="s">
        <v>574</v>
      </c>
      <c r="J175" s="38" t="s">
        <v>65</v>
      </c>
      <c r="K175" s="38" t="s">
        <v>28</v>
      </c>
      <c r="L175" s="44">
        <v>25.5</v>
      </c>
      <c r="M175" s="44">
        <v>0</v>
      </c>
      <c r="N175" s="44">
        <v>0</v>
      </c>
    </row>
    <row r="176" spans="1:14" s="7" customFormat="1" ht="33.75" customHeight="1">
      <c r="A176" s="5"/>
      <c r="B176" s="6"/>
      <c r="C176" s="5"/>
      <c r="D176" s="6"/>
      <c r="E176" s="5"/>
      <c r="F176" s="37" t="s">
        <v>49</v>
      </c>
      <c r="G176" s="38" t="s">
        <v>74</v>
      </c>
      <c r="H176" s="38" t="s">
        <v>23</v>
      </c>
      <c r="I176" s="43"/>
      <c r="J176" s="43"/>
      <c r="K176" s="43"/>
      <c r="L176" s="44">
        <f>L177+L179+L182</f>
        <v>2435.2</v>
      </c>
      <c r="M176" s="44">
        <f>M177+M179+M182</f>
        <v>2881.1000000000004</v>
      </c>
      <c r="N176" s="44">
        <f>N177+N179+N182</f>
        <v>2881.1000000000004</v>
      </c>
    </row>
    <row r="177" spans="1:14" ht="115.5">
      <c r="A177" s="8" t="s">
        <v>48</v>
      </c>
      <c r="B177" s="9" t="s">
        <v>49</v>
      </c>
      <c r="C177" s="8" t="s">
        <v>52</v>
      </c>
      <c r="D177" s="9" t="s">
        <v>53</v>
      </c>
      <c r="E177" s="8" t="s">
        <v>25</v>
      </c>
      <c r="F177" s="37" t="s">
        <v>55</v>
      </c>
      <c r="G177" s="38" t="s">
        <v>74</v>
      </c>
      <c r="H177" s="38" t="s">
        <v>23</v>
      </c>
      <c r="I177" s="38" t="s">
        <v>18</v>
      </c>
      <c r="J177" s="38" t="s">
        <v>54</v>
      </c>
      <c r="K177" s="43"/>
      <c r="L177" s="44">
        <f>L178</f>
        <v>98.4</v>
      </c>
      <c r="M177" s="44">
        <f>M178</f>
        <v>216</v>
      </c>
      <c r="N177" s="44">
        <f>N178</f>
        <v>216</v>
      </c>
    </row>
    <row r="178" spans="1:14" ht="36.75" customHeight="1">
      <c r="A178" s="8"/>
      <c r="C178" s="8"/>
      <c r="E178" s="8"/>
      <c r="F178" s="37" t="s">
        <v>36</v>
      </c>
      <c r="G178" s="38" t="s">
        <v>74</v>
      </c>
      <c r="H178" s="38" t="s">
        <v>23</v>
      </c>
      <c r="I178" s="38" t="s">
        <v>18</v>
      </c>
      <c r="J178" s="38" t="s">
        <v>54</v>
      </c>
      <c r="K178" s="43" t="s">
        <v>35</v>
      </c>
      <c r="L178" s="44">
        <v>98.4</v>
      </c>
      <c r="M178" s="44">
        <v>216</v>
      </c>
      <c r="N178" s="44">
        <v>216</v>
      </c>
    </row>
    <row r="179" spans="1:14" ht="132">
      <c r="A179" s="8"/>
      <c r="C179" s="8"/>
      <c r="E179" s="8"/>
      <c r="F179" s="37" t="s">
        <v>387</v>
      </c>
      <c r="G179" s="38" t="s">
        <v>74</v>
      </c>
      <c r="H179" s="38" t="s">
        <v>23</v>
      </c>
      <c r="I179" s="38" t="s">
        <v>18</v>
      </c>
      <c r="J179" s="38" t="s">
        <v>60</v>
      </c>
      <c r="K179" s="43"/>
      <c r="L179" s="44">
        <f>L180+L181</f>
        <v>406.8</v>
      </c>
      <c r="M179" s="44">
        <f>M180+M181</f>
        <v>312.8</v>
      </c>
      <c r="N179" s="44">
        <f>N180+N181</f>
        <v>312.8</v>
      </c>
    </row>
    <row r="180" spans="1:14" ht="49.5">
      <c r="A180" s="8" t="s">
        <v>48</v>
      </c>
      <c r="B180" s="9" t="s">
        <v>49</v>
      </c>
      <c r="C180" s="8" t="s">
        <v>58</v>
      </c>
      <c r="D180" s="9" t="s">
        <v>59</v>
      </c>
      <c r="E180" s="8" t="s">
        <v>25</v>
      </c>
      <c r="F180" s="37" t="s">
        <v>17</v>
      </c>
      <c r="G180" s="38" t="s">
        <v>74</v>
      </c>
      <c r="H180" s="38" t="s">
        <v>23</v>
      </c>
      <c r="I180" s="38" t="s">
        <v>18</v>
      </c>
      <c r="J180" s="38" t="s">
        <v>60</v>
      </c>
      <c r="K180" s="43" t="s">
        <v>16</v>
      </c>
      <c r="L180" s="44">
        <v>0.6</v>
      </c>
      <c r="M180" s="44">
        <v>1</v>
      </c>
      <c r="N180" s="44">
        <v>1</v>
      </c>
    </row>
    <row r="181" spans="1:14" ht="33">
      <c r="A181" s="8" t="s">
        <v>48</v>
      </c>
      <c r="B181" s="9" t="s">
        <v>49</v>
      </c>
      <c r="C181" s="8" t="s">
        <v>60</v>
      </c>
      <c r="D181" s="9" t="s">
        <v>61</v>
      </c>
      <c r="E181" s="8" t="s">
        <v>14</v>
      </c>
      <c r="F181" s="37" t="s">
        <v>51</v>
      </c>
      <c r="G181" s="38" t="s">
        <v>74</v>
      </c>
      <c r="H181" s="38" t="s">
        <v>23</v>
      </c>
      <c r="I181" s="38" t="s">
        <v>18</v>
      </c>
      <c r="J181" s="38" t="s">
        <v>60</v>
      </c>
      <c r="K181" s="38" t="s">
        <v>50</v>
      </c>
      <c r="L181" s="44">
        <v>406.2</v>
      </c>
      <c r="M181" s="44">
        <v>311.8</v>
      </c>
      <c r="N181" s="44">
        <v>311.8</v>
      </c>
    </row>
    <row r="182" spans="1:14" ht="33">
      <c r="A182" s="8"/>
      <c r="C182" s="8"/>
      <c r="E182" s="8"/>
      <c r="F182" s="37" t="s">
        <v>336</v>
      </c>
      <c r="G182" s="38" t="s">
        <v>74</v>
      </c>
      <c r="H182" s="38" t="s">
        <v>23</v>
      </c>
      <c r="I182" s="42" t="s">
        <v>308</v>
      </c>
      <c r="J182" s="38"/>
      <c r="K182" s="38"/>
      <c r="L182" s="44">
        <f>L183</f>
        <v>1930</v>
      </c>
      <c r="M182" s="44">
        <f>M183</f>
        <v>2352.3</v>
      </c>
      <c r="N182" s="44">
        <f>N183</f>
        <v>2352.3</v>
      </c>
    </row>
    <row r="183" spans="1:14" ht="99">
      <c r="A183" s="8"/>
      <c r="E183" s="8"/>
      <c r="F183" s="37" t="s">
        <v>57</v>
      </c>
      <c r="G183" s="38" t="s">
        <v>74</v>
      </c>
      <c r="H183" s="38" t="s">
        <v>23</v>
      </c>
      <c r="I183" s="42" t="s">
        <v>308</v>
      </c>
      <c r="J183" s="38" t="s">
        <v>56</v>
      </c>
      <c r="K183" s="43"/>
      <c r="L183" s="44">
        <f>L184+L185</f>
        <v>1930</v>
      </c>
      <c r="M183" s="44">
        <f>M184+M185</f>
        <v>2352.3</v>
      </c>
      <c r="N183" s="44">
        <f>N184+N185</f>
        <v>2352.3</v>
      </c>
    </row>
    <row r="184" spans="1:14" ht="36.75" customHeight="1">
      <c r="A184" s="8"/>
      <c r="E184" s="8"/>
      <c r="F184" s="37" t="s">
        <v>36</v>
      </c>
      <c r="G184" s="38" t="s">
        <v>74</v>
      </c>
      <c r="H184" s="38" t="s">
        <v>23</v>
      </c>
      <c r="I184" s="42" t="s">
        <v>308</v>
      </c>
      <c r="J184" s="38" t="s">
        <v>56</v>
      </c>
      <c r="K184" s="43" t="s">
        <v>35</v>
      </c>
      <c r="L184" s="44">
        <v>7.8</v>
      </c>
      <c r="M184" s="44">
        <v>22.3</v>
      </c>
      <c r="N184" s="44">
        <v>22.3</v>
      </c>
    </row>
    <row r="185" spans="1:14" ht="18.75">
      <c r="A185" s="8"/>
      <c r="E185" s="8"/>
      <c r="F185" s="37" t="s">
        <v>20</v>
      </c>
      <c r="G185" s="38" t="s">
        <v>74</v>
      </c>
      <c r="H185" s="38" t="s">
        <v>23</v>
      </c>
      <c r="I185" s="42" t="s">
        <v>308</v>
      </c>
      <c r="J185" s="38" t="s">
        <v>56</v>
      </c>
      <c r="K185" s="38" t="s">
        <v>19</v>
      </c>
      <c r="L185" s="44">
        <v>1922.2</v>
      </c>
      <c r="M185" s="44">
        <v>2330</v>
      </c>
      <c r="N185" s="44">
        <v>2330</v>
      </c>
    </row>
    <row r="186" spans="1:14" ht="53.25" customHeight="1">
      <c r="A186" s="8"/>
      <c r="E186" s="8"/>
      <c r="F186" s="37" t="s">
        <v>71</v>
      </c>
      <c r="G186" s="38" t="s">
        <v>74</v>
      </c>
      <c r="H186" s="38" t="s">
        <v>34</v>
      </c>
      <c r="I186" s="43"/>
      <c r="J186" s="43"/>
      <c r="K186" s="43"/>
      <c r="L186" s="44">
        <f>L187+L189</f>
        <v>12285.500000000002</v>
      </c>
      <c r="M186" s="44">
        <f>M187+M189</f>
        <v>9689.400000000001</v>
      </c>
      <c r="N186" s="44">
        <f>N187+N189</f>
        <v>9689.400000000001</v>
      </c>
    </row>
    <row r="187" spans="1:14" ht="53.25" customHeight="1">
      <c r="A187" s="8"/>
      <c r="E187" s="8"/>
      <c r="F187" s="37" t="s">
        <v>73</v>
      </c>
      <c r="G187" s="38" t="s">
        <v>74</v>
      </c>
      <c r="H187" s="38" t="s">
        <v>34</v>
      </c>
      <c r="I187" s="38" t="s">
        <v>18</v>
      </c>
      <c r="J187" s="38" t="s">
        <v>464</v>
      </c>
      <c r="K187" s="43"/>
      <c r="L187" s="44">
        <f>L188</f>
        <v>114.7</v>
      </c>
      <c r="M187" s="44">
        <f>M188</f>
        <v>150</v>
      </c>
      <c r="N187" s="44">
        <f>N188</f>
        <v>150</v>
      </c>
    </row>
    <row r="188" spans="1:14" ht="53.25" customHeight="1">
      <c r="A188" s="8"/>
      <c r="E188" s="8"/>
      <c r="F188" s="37" t="s">
        <v>17</v>
      </c>
      <c r="G188" s="38" t="s">
        <v>74</v>
      </c>
      <c r="H188" s="38" t="s">
        <v>34</v>
      </c>
      <c r="I188" s="38" t="s">
        <v>18</v>
      </c>
      <c r="J188" s="38" t="s">
        <v>464</v>
      </c>
      <c r="K188" s="43" t="s">
        <v>16</v>
      </c>
      <c r="L188" s="44">
        <v>114.7</v>
      </c>
      <c r="M188" s="44">
        <v>150</v>
      </c>
      <c r="N188" s="44">
        <v>150</v>
      </c>
    </row>
    <row r="189" spans="1:14" ht="51" customHeight="1">
      <c r="A189" s="8" t="s">
        <v>48</v>
      </c>
      <c r="B189" s="9" t="s">
        <v>49</v>
      </c>
      <c r="C189" s="9" t="s">
        <v>62</v>
      </c>
      <c r="D189" s="9" t="s">
        <v>63</v>
      </c>
      <c r="E189" s="8" t="s">
        <v>25</v>
      </c>
      <c r="F189" s="37" t="s">
        <v>73</v>
      </c>
      <c r="G189" s="38" t="s">
        <v>74</v>
      </c>
      <c r="H189" s="38" t="s">
        <v>34</v>
      </c>
      <c r="I189" s="38" t="s">
        <v>18</v>
      </c>
      <c r="J189" s="38" t="s">
        <v>72</v>
      </c>
      <c r="K189" s="43"/>
      <c r="L189" s="44">
        <f>L190+L191+L192</f>
        <v>12170.800000000001</v>
      </c>
      <c r="M189" s="44">
        <f>M190+M191+M192</f>
        <v>9539.400000000001</v>
      </c>
      <c r="N189" s="44">
        <f>N190+N191+N192</f>
        <v>9539.400000000001</v>
      </c>
    </row>
    <row r="190" spans="1:14" ht="33">
      <c r="A190" s="8" t="s">
        <v>70</v>
      </c>
      <c r="B190" s="9" t="s">
        <v>71</v>
      </c>
      <c r="C190" s="8" t="s">
        <v>12</v>
      </c>
      <c r="D190" s="9" t="s">
        <v>13</v>
      </c>
      <c r="E190" s="8" t="s">
        <v>14</v>
      </c>
      <c r="F190" s="37" t="s">
        <v>41</v>
      </c>
      <c r="G190" s="38" t="s">
        <v>74</v>
      </c>
      <c r="H190" s="38" t="s">
        <v>34</v>
      </c>
      <c r="I190" s="38" t="s">
        <v>18</v>
      </c>
      <c r="J190" s="38" t="s">
        <v>72</v>
      </c>
      <c r="K190" s="38" t="s">
        <v>40</v>
      </c>
      <c r="L190" s="44">
        <v>10969.6</v>
      </c>
      <c r="M190" s="44">
        <v>8635.2</v>
      </c>
      <c r="N190" s="44">
        <v>8635.2</v>
      </c>
    </row>
    <row r="191" spans="1:14" ht="49.5">
      <c r="A191" s="8" t="s">
        <v>70</v>
      </c>
      <c r="B191" s="9" t="s">
        <v>71</v>
      </c>
      <c r="C191" s="8" t="s">
        <v>72</v>
      </c>
      <c r="D191" s="9" t="s">
        <v>73</v>
      </c>
      <c r="E191" s="8" t="s">
        <v>14</v>
      </c>
      <c r="F191" s="37" t="s">
        <v>17</v>
      </c>
      <c r="G191" s="38" t="s">
        <v>74</v>
      </c>
      <c r="H191" s="38" t="s">
        <v>34</v>
      </c>
      <c r="I191" s="38" t="s">
        <v>18</v>
      </c>
      <c r="J191" s="38" t="s">
        <v>72</v>
      </c>
      <c r="K191" s="43" t="s">
        <v>16</v>
      </c>
      <c r="L191" s="44">
        <v>1161.6</v>
      </c>
      <c r="M191" s="44">
        <v>859.7</v>
      </c>
      <c r="N191" s="44">
        <v>859.7</v>
      </c>
    </row>
    <row r="192" spans="1:14" ht="18.75">
      <c r="A192" s="8"/>
      <c r="C192" s="8"/>
      <c r="E192" s="8"/>
      <c r="F192" s="37" t="s">
        <v>31</v>
      </c>
      <c r="G192" s="38" t="s">
        <v>74</v>
      </c>
      <c r="H192" s="38" t="s">
        <v>34</v>
      </c>
      <c r="I192" s="38" t="s">
        <v>18</v>
      </c>
      <c r="J192" s="38" t="s">
        <v>72</v>
      </c>
      <c r="K192" s="43" t="s">
        <v>30</v>
      </c>
      <c r="L192" s="44">
        <v>39.6</v>
      </c>
      <c r="M192" s="44">
        <v>44.5</v>
      </c>
      <c r="N192" s="44">
        <v>44.5</v>
      </c>
    </row>
    <row r="193" spans="1:14" ht="33">
      <c r="A193" s="8" t="s">
        <v>70</v>
      </c>
      <c r="B193" s="9" t="s">
        <v>71</v>
      </c>
      <c r="C193" s="8" t="s">
        <v>43</v>
      </c>
      <c r="D193" s="9" t="s">
        <v>44</v>
      </c>
      <c r="E193" s="8" t="s">
        <v>14</v>
      </c>
      <c r="F193" s="37" t="s">
        <v>216</v>
      </c>
      <c r="G193" s="38" t="s">
        <v>74</v>
      </c>
      <c r="H193" s="38" t="s">
        <v>39</v>
      </c>
      <c r="I193" s="38"/>
      <c r="J193" s="38"/>
      <c r="K193" s="38"/>
      <c r="L193" s="44">
        <f>L194+L197+L201+L203+L205+L207+L209</f>
        <v>7147.6</v>
      </c>
      <c r="M193" s="44">
        <f>M194+M197+M201+M203+M205+M207+M209</f>
        <v>3761</v>
      </c>
      <c r="N193" s="44">
        <f>N194+N197+N201+N203+N205+N207+N209</f>
        <v>3761</v>
      </c>
    </row>
    <row r="194" spans="1:14" ht="49.5">
      <c r="A194" s="8" t="s">
        <v>70</v>
      </c>
      <c r="B194" s="9" t="s">
        <v>71</v>
      </c>
      <c r="C194" s="8" t="s">
        <v>43</v>
      </c>
      <c r="D194" s="9" t="s">
        <v>44</v>
      </c>
      <c r="E194" s="8" t="s">
        <v>40</v>
      </c>
      <c r="F194" s="37" t="s">
        <v>265</v>
      </c>
      <c r="G194" s="38" t="s">
        <v>74</v>
      </c>
      <c r="H194" s="38" t="s">
        <v>39</v>
      </c>
      <c r="I194" s="38" t="s">
        <v>18</v>
      </c>
      <c r="J194" s="38" t="s">
        <v>218</v>
      </c>
      <c r="K194" s="38"/>
      <c r="L194" s="44">
        <f>L195+L196</f>
        <v>1078.9</v>
      </c>
      <c r="M194" s="44">
        <f>M196</f>
        <v>612</v>
      </c>
      <c r="N194" s="44">
        <f>N196</f>
        <v>612</v>
      </c>
    </row>
    <row r="195" spans="1:14" ht="49.5">
      <c r="A195" s="8"/>
      <c r="C195" s="8"/>
      <c r="E195" s="8"/>
      <c r="F195" s="37" t="s">
        <v>17</v>
      </c>
      <c r="G195" s="38" t="s">
        <v>74</v>
      </c>
      <c r="H195" s="38" t="s">
        <v>39</v>
      </c>
      <c r="I195" s="38" t="s">
        <v>18</v>
      </c>
      <c r="J195" s="38" t="s">
        <v>218</v>
      </c>
      <c r="K195" s="38" t="s">
        <v>16</v>
      </c>
      <c r="L195" s="44">
        <v>18</v>
      </c>
      <c r="M195" s="44">
        <v>0</v>
      </c>
      <c r="N195" s="44">
        <v>0</v>
      </c>
    </row>
    <row r="196" spans="1:14" ht="18.75">
      <c r="A196" s="8"/>
      <c r="C196" s="8"/>
      <c r="E196" s="8"/>
      <c r="F196" s="37" t="s">
        <v>184</v>
      </c>
      <c r="G196" s="38" t="s">
        <v>74</v>
      </c>
      <c r="H196" s="38" t="s">
        <v>39</v>
      </c>
      <c r="I196" s="38" t="s">
        <v>18</v>
      </c>
      <c r="J196" s="38" t="s">
        <v>218</v>
      </c>
      <c r="K196" s="38" t="s">
        <v>19</v>
      </c>
      <c r="L196" s="44">
        <v>1060.9</v>
      </c>
      <c r="M196" s="44">
        <v>612</v>
      </c>
      <c r="N196" s="44">
        <v>612</v>
      </c>
    </row>
    <row r="197" spans="1:14" ht="33">
      <c r="A197" s="8"/>
      <c r="C197" s="8"/>
      <c r="E197" s="8"/>
      <c r="F197" s="37" t="s">
        <v>262</v>
      </c>
      <c r="G197" s="38" t="s">
        <v>74</v>
      </c>
      <c r="H197" s="38" t="s">
        <v>39</v>
      </c>
      <c r="I197" s="38" t="s">
        <v>18</v>
      </c>
      <c r="J197" s="38" t="s">
        <v>219</v>
      </c>
      <c r="K197" s="38"/>
      <c r="L197" s="44">
        <f>L198+L199+L200</f>
        <v>366.4</v>
      </c>
      <c r="M197" s="44">
        <f>M198+M199+M200</f>
        <v>99</v>
      </c>
      <c r="N197" s="44">
        <f>N198+N199+N200</f>
        <v>99</v>
      </c>
    </row>
    <row r="198" spans="1:14" ht="49.5">
      <c r="A198" s="8"/>
      <c r="C198" s="8"/>
      <c r="E198" s="8"/>
      <c r="F198" s="37" t="s">
        <v>17</v>
      </c>
      <c r="G198" s="38" t="s">
        <v>74</v>
      </c>
      <c r="H198" s="38" t="s">
        <v>39</v>
      </c>
      <c r="I198" s="38" t="s">
        <v>18</v>
      </c>
      <c r="J198" s="38" t="s">
        <v>219</v>
      </c>
      <c r="K198" s="38" t="s">
        <v>16</v>
      </c>
      <c r="L198" s="44">
        <v>10</v>
      </c>
      <c r="M198" s="44">
        <v>0</v>
      </c>
      <c r="N198" s="44">
        <v>0</v>
      </c>
    </row>
    <row r="199" spans="1:14" ht="33">
      <c r="A199" s="8"/>
      <c r="C199" s="8"/>
      <c r="E199" s="8"/>
      <c r="F199" s="37" t="s">
        <v>51</v>
      </c>
      <c r="G199" s="38" t="s">
        <v>74</v>
      </c>
      <c r="H199" s="38" t="s">
        <v>39</v>
      </c>
      <c r="I199" s="38" t="s">
        <v>18</v>
      </c>
      <c r="J199" s="38" t="s">
        <v>219</v>
      </c>
      <c r="K199" s="38" t="s">
        <v>50</v>
      </c>
      <c r="L199" s="44">
        <v>0</v>
      </c>
      <c r="M199" s="44">
        <v>10</v>
      </c>
      <c r="N199" s="44">
        <v>10</v>
      </c>
    </row>
    <row r="200" spans="1:14" ht="18.75">
      <c r="A200" s="8"/>
      <c r="C200" s="8"/>
      <c r="E200" s="8"/>
      <c r="F200" s="37" t="s">
        <v>184</v>
      </c>
      <c r="G200" s="38" t="s">
        <v>74</v>
      </c>
      <c r="H200" s="38" t="s">
        <v>39</v>
      </c>
      <c r="I200" s="38" t="s">
        <v>18</v>
      </c>
      <c r="J200" s="38" t="s">
        <v>219</v>
      </c>
      <c r="K200" s="38" t="s">
        <v>19</v>
      </c>
      <c r="L200" s="44">
        <v>356.4</v>
      </c>
      <c r="M200" s="44">
        <v>89</v>
      </c>
      <c r="N200" s="44">
        <v>89</v>
      </c>
    </row>
    <row r="201" spans="1:14" ht="33">
      <c r="A201" s="8"/>
      <c r="C201" s="8"/>
      <c r="E201" s="8"/>
      <c r="F201" s="37" t="s">
        <v>263</v>
      </c>
      <c r="G201" s="38" t="s">
        <v>74</v>
      </c>
      <c r="H201" s="38" t="s">
        <v>39</v>
      </c>
      <c r="I201" s="38" t="s">
        <v>18</v>
      </c>
      <c r="J201" s="38" t="s">
        <v>220</v>
      </c>
      <c r="K201" s="38"/>
      <c r="L201" s="44">
        <f>L202</f>
        <v>25</v>
      </c>
      <c r="M201" s="44">
        <f>M202</f>
        <v>25</v>
      </c>
      <c r="N201" s="44">
        <f>N202</f>
        <v>25</v>
      </c>
    </row>
    <row r="202" spans="1:14" ht="18.75">
      <c r="A202" s="8"/>
      <c r="C202" s="8"/>
      <c r="E202" s="8"/>
      <c r="F202" s="37" t="s">
        <v>184</v>
      </c>
      <c r="G202" s="38" t="s">
        <v>74</v>
      </c>
      <c r="H202" s="38" t="s">
        <v>39</v>
      </c>
      <c r="I202" s="38" t="s">
        <v>18</v>
      </c>
      <c r="J202" s="38" t="s">
        <v>220</v>
      </c>
      <c r="K202" s="38" t="s">
        <v>19</v>
      </c>
      <c r="L202" s="44">
        <v>25</v>
      </c>
      <c r="M202" s="44">
        <v>25</v>
      </c>
      <c r="N202" s="44">
        <v>25</v>
      </c>
    </row>
    <row r="203" spans="1:14" ht="49.5">
      <c r="A203" s="8"/>
      <c r="C203" s="8"/>
      <c r="E203" s="8"/>
      <c r="F203" s="37" t="s">
        <v>376</v>
      </c>
      <c r="G203" s="38" t="s">
        <v>74</v>
      </c>
      <c r="H203" s="38" t="s">
        <v>39</v>
      </c>
      <c r="I203" s="38" t="s">
        <v>18</v>
      </c>
      <c r="J203" s="38" t="s">
        <v>221</v>
      </c>
      <c r="K203" s="38"/>
      <c r="L203" s="44">
        <f>L204</f>
        <v>0</v>
      </c>
      <c r="M203" s="44">
        <f>M204</f>
        <v>10</v>
      </c>
      <c r="N203" s="44">
        <f>N204</f>
        <v>10</v>
      </c>
    </row>
    <row r="204" spans="1:14" ht="18.75">
      <c r="A204" s="8"/>
      <c r="C204" s="8"/>
      <c r="E204" s="8"/>
      <c r="F204" s="37" t="s">
        <v>184</v>
      </c>
      <c r="G204" s="38" t="s">
        <v>74</v>
      </c>
      <c r="H204" s="38" t="s">
        <v>39</v>
      </c>
      <c r="I204" s="38" t="s">
        <v>18</v>
      </c>
      <c r="J204" s="38" t="s">
        <v>221</v>
      </c>
      <c r="K204" s="38" t="s">
        <v>19</v>
      </c>
      <c r="L204" s="44">
        <v>0</v>
      </c>
      <c r="M204" s="44">
        <v>10</v>
      </c>
      <c r="N204" s="44">
        <v>10</v>
      </c>
    </row>
    <row r="205" spans="1:14" ht="82.5">
      <c r="A205" s="8"/>
      <c r="C205" s="8"/>
      <c r="E205" s="8"/>
      <c r="F205" s="37" t="s">
        <v>240</v>
      </c>
      <c r="G205" s="38" t="s">
        <v>74</v>
      </c>
      <c r="H205" s="38" t="s">
        <v>39</v>
      </c>
      <c r="I205" s="38" t="s">
        <v>18</v>
      </c>
      <c r="J205" s="38" t="s">
        <v>222</v>
      </c>
      <c r="K205" s="38"/>
      <c r="L205" s="44">
        <f>L206</f>
        <v>0</v>
      </c>
      <c r="M205" s="44">
        <f>M206</f>
        <v>5</v>
      </c>
      <c r="N205" s="44">
        <f>N206</f>
        <v>5</v>
      </c>
    </row>
    <row r="206" spans="1:14" ht="18.75">
      <c r="A206" s="8"/>
      <c r="C206" s="8"/>
      <c r="E206" s="8"/>
      <c r="F206" s="37" t="s">
        <v>184</v>
      </c>
      <c r="G206" s="38" t="s">
        <v>74</v>
      </c>
      <c r="H206" s="38" t="s">
        <v>39</v>
      </c>
      <c r="I206" s="38" t="s">
        <v>18</v>
      </c>
      <c r="J206" s="38" t="s">
        <v>222</v>
      </c>
      <c r="K206" s="38" t="s">
        <v>19</v>
      </c>
      <c r="L206" s="44">
        <v>0</v>
      </c>
      <c r="M206" s="44">
        <v>5</v>
      </c>
      <c r="N206" s="44">
        <v>5</v>
      </c>
    </row>
    <row r="207" spans="1:14" ht="34.5" customHeight="1">
      <c r="A207" s="8"/>
      <c r="C207" s="8"/>
      <c r="E207" s="8"/>
      <c r="F207" s="37" t="s">
        <v>241</v>
      </c>
      <c r="G207" s="38" t="s">
        <v>74</v>
      </c>
      <c r="H207" s="38" t="s">
        <v>39</v>
      </c>
      <c r="I207" s="38" t="s">
        <v>18</v>
      </c>
      <c r="J207" s="38" t="s">
        <v>223</v>
      </c>
      <c r="K207" s="38"/>
      <c r="L207" s="44">
        <f>L208</f>
        <v>12</v>
      </c>
      <c r="M207" s="44">
        <f>M208</f>
        <v>10</v>
      </c>
      <c r="N207" s="44">
        <f>N208</f>
        <v>10</v>
      </c>
    </row>
    <row r="208" spans="1:14" ht="18.75">
      <c r="A208" s="8"/>
      <c r="C208" s="8"/>
      <c r="E208" s="8"/>
      <c r="F208" s="37" t="s">
        <v>184</v>
      </c>
      <c r="G208" s="38" t="s">
        <v>74</v>
      </c>
      <c r="H208" s="38" t="s">
        <v>39</v>
      </c>
      <c r="I208" s="38" t="s">
        <v>18</v>
      </c>
      <c r="J208" s="38" t="s">
        <v>223</v>
      </c>
      <c r="K208" s="38" t="s">
        <v>19</v>
      </c>
      <c r="L208" s="44">
        <v>12</v>
      </c>
      <c r="M208" s="44">
        <v>10</v>
      </c>
      <c r="N208" s="44">
        <v>10</v>
      </c>
    </row>
    <row r="209" spans="1:14" ht="82.5">
      <c r="A209" s="8"/>
      <c r="C209" s="8"/>
      <c r="E209" s="8"/>
      <c r="F209" s="37" t="s">
        <v>377</v>
      </c>
      <c r="G209" s="38" t="s">
        <v>74</v>
      </c>
      <c r="H209" s="38" t="s">
        <v>39</v>
      </c>
      <c r="I209" s="38" t="s">
        <v>18</v>
      </c>
      <c r="J209" s="38" t="s">
        <v>224</v>
      </c>
      <c r="K209" s="38"/>
      <c r="L209" s="44">
        <f>L210+L211</f>
        <v>5665.3</v>
      </c>
      <c r="M209" s="44">
        <f>M210+M211</f>
        <v>3000</v>
      </c>
      <c r="N209" s="44">
        <f>N210+N211</f>
        <v>3000</v>
      </c>
    </row>
    <row r="210" spans="1:14" ht="49.5">
      <c r="A210" s="8"/>
      <c r="C210" s="8"/>
      <c r="E210" s="8"/>
      <c r="F210" s="37" t="s">
        <v>17</v>
      </c>
      <c r="G210" s="38" t="s">
        <v>74</v>
      </c>
      <c r="H210" s="38" t="s">
        <v>39</v>
      </c>
      <c r="I210" s="38" t="s">
        <v>18</v>
      </c>
      <c r="J210" s="38" t="s">
        <v>224</v>
      </c>
      <c r="K210" s="38" t="s">
        <v>16</v>
      </c>
      <c r="L210" s="44">
        <v>39.5</v>
      </c>
      <c r="M210" s="44">
        <v>30</v>
      </c>
      <c r="N210" s="44">
        <v>30</v>
      </c>
    </row>
    <row r="211" spans="1:14" ht="33">
      <c r="A211" s="8"/>
      <c r="C211" s="8"/>
      <c r="E211" s="8"/>
      <c r="F211" s="37" t="s">
        <v>217</v>
      </c>
      <c r="G211" s="38" t="s">
        <v>74</v>
      </c>
      <c r="H211" s="38" t="s">
        <v>39</v>
      </c>
      <c r="I211" s="38" t="s">
        <v>18</v>
      </c>
      <c r="J211" s="38" t="s">
        <v>224</v>
      </c>
      <c r="K211" s="38" t="s">
        <v>50</v>
      </c>
      <c r="L211" s="44">
        <v>5625.8</v>
      </c>
      <c r="M211" s="44">
        <v>2970</v>
      </c>
      <c r="N211" s="44">
        <v>2970</v>
      </c>
    </row>
    <row r="212" spans="1:14" ht="66">
      <c r="A212" s="8"/>
      <c r="C212" s="8"/>
      <c r="E212" s="8"/>
      <c r="F212" s="49" t="s">
        <v>361</v>
      </c>
      <c r="G212" s="41" t="s">
        <v>76</v>
      </c>
      <c r="H212" s="50"/>
      <c r="I212" s="50"/>
      <c r="J212" s="50"/>
      <c r="K212" s="50"/>
      <c r="L212" s="51">
        <f>L213+L260+L265</f>
        <v>154824</v>
      </c>
      <c r="M212" s="51">
        <f>M213+M260+M265</f>
        <v>481583.89999999997</v>
      </c>
      <c r="N212" s="51">
        <f>N213+N260+N265</f>
        <v>159319.6</v>
      </c>
    </row>
    <row r="213" spans="1:14" ht="18.75">
      <c r="A213" s="8"/>
      <c r="C213" s="8"/>
      <c r="E213" s="8"/>
      <c r="F213" s="37" t="s">
        <v>107</v>
      </c>
      <c r="G213" s="38" t="s">
        <v>76</v>
      </c>
      <c r="H213" s="38" t="s">
        <v>15</v>
      </c>
      <c r="I213" s="43"/>
      <c r="J213" s="43"/>
      <c r="K213" s="43"/>
      <c r="L213" s="44">
        <f>L214+L216+L218+L220+L222+L224+L226+L228+L230+L232+L234+L236+L238+L240+L242+L244+L246+L248+L250+L252+L254+L257</f>
        <v>97678.1</v>
      </c>
      <c r="M213" s="44">
        <f>M214+M216+M218+M220+M222+M224+M226+M228+M230+M232+M234+M242+M244+M246+M252+M254</f>
        <v>449144.89999999997</v>
      </c>
      <c r="N213" s="44">
        <f>N214+N216+N218+N220+N222+N224+N226+N228+N230+N232+N234+N242+N244+N246+N252+N254</f>
        <v>129299.6</v>
      </c>
    </row>
    <row r="214" spans="1:15" s="7" customFormat="1" ht="33">
      <c r="A214" s="5" t="s">
        <v>42</v>
      </c>
      <c r="B214" s="6" t="s">
        <v>105</v>
      </c>
      <c r="C214" s="5" t="s">
        <v>12</v>
      </c>
      <c r="D214" s="6" t="s">
        <v>13</v>
      </c>
      <c r="E214" s="5" t="s">
        <v>14</v>
      </c>
      <c r="F214" s="37" t="s">
        <v>378</v>
      </c>
      <c r="G214" s="38" t="s">
        <v>76</v>
      </c>
      <c r="H214" s="38" t="s">
        <v>15</v>
      </c>
      <c r="I214" s="38" t="s">
        <v>18</v>
      </c>
      <c r="J214" s="43" t="s">
        <v>225</v>
      </c>
      <c r="K214" s="43"/>
      <c r="L214" s="44">
        <f>L215</f>
        <v>195.1</v>
      </c>
      <c r="M214" s="44">
        <f>M215</f>
        <v>182</v>
      </c>
      <c r="N214" s="44">
        <f>N215</f>
        <v>165</v>
      </c>
      <c r="O214" s="64"/>
    </row>
    <row r="215" spans="1:14" ht="18.75">
      <c r="A215" s="8" t="s">
        <v>106</v>
      </c>
      <c r="B215" s="9" t="s">
        <v>107</v>
      </c>
      <c r="C215" s="8" t="s">
        <v>12</v>
      </c>
      <c r="D215" s="9" t="s">
        <v>13</v>
      </c>
      <c r="E215" s="8" t="s">
        <v>14</v>
      </c>
      <c r="F215" s="37" t="s">
        <v>184</v>
      </c>
      <c r="G215" s="38" t="s">
        <v>76</v>
      </c>
      <c r="H215" s="38" t="s">
        <v>15</v>
      </c>
      <c r="I215" s="38" t="s">
        <v>18</v>
      </c>
      <c r="J215" s="43" t="s">
        <v>225</v>
      </c>
      <c r="K215" s="43" t="s">
        <v>19</v>
      </c>
      <c r="L215" s="44">
        <v>195.1</v>
      </c>
      <c r="M215" s="44">
        <v>182</v>
      </c>
      <c r="N215" s="44">
        <v>165</v>
      </c>
    </row>
    <row r="216" spans="1:14" ht="49.5">
      <c r="A216" s="8"/>
      <c r="C216" s="8"/>
      <c r="E216" s="8"/>
      <c r="F216" s="37" t="s">
        <v>249</v>
      </c>
      <c r="G216" s="38" t="s">
        <v>76</v>
      </c>
      <c r="H216" s="38" t="s">
        <v>15</v>
      </c>
      <c r="I216" s="38" t="s">
        <v>18</v>
      </c>
      <c r="J216" s="43" t="s">
        <v>226</v>
      </c>
      <c r="K216" s="43"/>
      <c r="L216" s="44">
        <f>L217</f>
        <v>18014.2</v>
      </c>
      <c r="M216" s="44">
        <f>M217</f>
        <v>7086.6</v>
      </c>
      <c r="N216" s="44">
        <f>N217</f>
        <v>6327</v>
      </c>
    </row>
    <row r="217" spans="1:14" ht="18.75">
      <c r="A217" s="8"/>
      <c r="C217" s="8"/>
      <c r="E217" s="8"/>
      <c r="F217" s="37" t="s">
        <v>184</v>
      </c>
      <c r="G217" s="38" t="s">
        <v>76</v>
      </c>
      <c r="H217" s="38" t="s">
        <v>15</v>
      </c>
      <c r="I217" s="38" t="s">
        <v>18</v>
      </c>
      <c r="J217" s="43" t="s">
        <v>226</v>
      </c>
      <c r="K217" s="38" t="s">
        <v>19</v>
      </c>
      <c r="L217" s="44">
        <v>18014.2</v>
      </c>
      <c r="M217" s="44">
        <v>7086.6</v>
      </c>
      <c r="N217" s="44">
        <v>6327</v>
      </c>
    </row>
    <row r="218" spans="1:14" ht="49.5">
      <c r="A218" s="8"/>
      <c r="C218" s="8"/>
      <c r="E218" s="8"/>
      <c r="F218" s="37" t="s">
        <v>250</v>
      </c>
      <c r="G218" s="38" t="s">
        <v>76</v>
      </c>
      <c r="H218" s="38" t="s">
        <v>15</v>
      </c>
      <c r="I218" s="38" t="s">
        <v>18</v>
      </c>
      <c r="J218" s="38" t="s">
        <v>227</v>
      </c>
      <c r="K218" s="43"/>
      <c r="L218" s="44">
        <f>L219</f>
        <v>209</v>
      </c>
      <c r="M218" s="44">
        <f>M219</f>
        <v>206.4</v>
      </c>
      <c r="N218" s="44">
        <f>N219</f>
        <v>172.6</v>
      </c>
    </row>
    <row r="219" spans="1:14" ht="18.75">
      <c r="A219" s="8"/>
      <c r="C219" s="8"/>
      <c r="E219" s="8"/>
      <c r="F219" s="37" t="s">
        <v>184</v>
      </c>
      <c r="G219" s="38" t="s">
        <v>76</v>
      </c>
      <c r="H219" s="38" t="s">
        <v>15</v>
      </c>
      <c r="I219" s="38" t="s">
        <v>18</v>
      </c>
      <c r="J219" s="38" t="s">
        <v>227</v>
      </c>
      <c r="K219" s="38" t="s">
        <v>19</v>
      </c>
      <c r="L219" s="44">
        <v>209</v>
      </c>
      <c r="M219" s="44">
        <v>206.4</v>
      </c>
      <c r="N219" s="44">
        <v>172.6</v>
      </c>
    </row>
    <row r="220" spans="1:14" ht="33">
      <c r="A220" s="8"/>
      <c r="C220" s="8"/>
      <c r="E220" s="8"/>
      <c r="F220" s="37" t="s">
        <v>248</v>
      </c>
      <c r="G220" s="38" t="s">
        <v>76</v>
      </c>
      <c r="H220" s="38" t="s">
        <v>15</v>
      </c>
      <c r="I220" s="38" t="s">
        <v>18</v>
      </c>
      <c r="J220" s="43" t="s">
        <v>228</v>
      </c>
      <c r="K220" s="43"/>
      <c r="L220" s="44">
        <f>L221</f>
        <v>98.5</v>
      </c>
      <c r="M220" s="44">
        <f>M221</f>
        <v>60</v>
      </c>
      <c r="N220" s="44">
        <f>N221</f>
        <v>54.6</v>
      </c>
    </row>
    <row r="221" spans="1:14" ht="18.75">
      <c r="A221" s="8"/>
      <c r="C221" s="8"/>
      <c r="E221" s="8"/>
      <c r="F221" s="37" t="s">
        <v>184</v>
      </c>
      <c r="G221" s="38" t="s">
        <v>76</v>
      </c>
      <c r="H221" s="38" t="s">
        <v>15</v>
      </c>
      <c r="I221" s="38" t="s">
        <v>18</v>
      </c>
      <c r="J221" s="43" t="s">
        <v>228</v>
      </c>
      <c r="K221" s="43" t="s">
        <v>19</v>
      </c>
      <c r="L221" s="44">
        <v>98.5</v>
      </c>
      <c r="M221" s="44">
        <v>60</v>
      </c>
      <c r="N221" s="44">
        <v>54.6</v>
      </c>
    </row>
    <row r="222" spans="1:14" ht="18.75">
      <c r="A222" s="8"/>
      <c r="C222" s="8"/>
      <c r="E222" s="8"/>
      <c r="F222" s="37" t="s">
        <v>239</v>
      </c>
      <c r="G222" s="38" t="s">
        <v>76</v>
      </c>
      <c r="H222" s="38" t="s">
        <v>15</v>
      </c>
      <c r="I222" s="38" t="s">
        <v>18</v>
      </c>
      <c r="J222" s="43" t="s">
        <v>229</v>
      </c>
      <c r="K222" s="43"/>
      <c r="L222" s="44">
        <f>L223</f>
        <v>2903</v>
      </c>
      <c r="M222" s="44">
        <f>M223</f>
        <v>1679</v>
      </c>
      <c r="N222" s="44">
        <f>N223</f>
        <v>1530.7</v>
      </c>
    </row>
    <row r="223" spans="1:14" ht="18.75">
      <c r="A223" s="8"/>
      <c r="C223" s="8"/>
      <c r="E223" s="8"/>
      <c r="F223" s="37" t="s">
        <v>184</v>
      </c>
      <c r="G223" s="38" t="s">
        <v>76</v>
      </c>
      <c r="H223" s="38" t="s">
        <v>15</v>
      </c>
      <c r="I223" s="38" t="s">
        <v>18</v>
      </c>
      <c r="J223" s="43" t="s">
        <v>229</v>
      </c>
      <c r="K223" s="43" t="s">
        <v>19</v>
      </c>
      <c r="L223" s="44">
        <v>2903</v>
      </c>
      <c r="M223" s="44">
        <v>1679</v>
      </c>
      <c r="N223" s="44">
        <v>1530.7</v>
      </c>
    </row>
    <row r="224" spans="1:14" ht="49.5">
      <c r="A224" s="8"/>
      <c r="C224" s="8"/>
      <c r="E224" s="8"/>
      <c r="F224" s="70" t="s">
        <v>355</v>
      </c>
      <c r="G224" s="38" t="s">
        <v>76</v>
      </c>
      <c r="H224" s="38" t="s">
        <v>15</v>
      </c>
      <c r="I224" s="38" t="s">
        <v>18</v>
      </c>
      <c r="J224" s="43" t="s">
        <v>356</v>
      </c>
      <c r="K224" s="43"/>
      <c r="L224" s="44">
        <f>L225</f>
        <v>0</v>
      </c>
      <c r="M224" s="44">
        <f>M225</f>
        <v>14.9</v>
      </c>
      <c r="N224" s="44">
        <f>N225</f>
        <v>13.5</v>
      </c>
    </row>
    <row r="225" spans="1:14" ht="18.75">
      <c r="A225" s="8"/>
      <c r="C225" s="8"/>
      <c r="E225" s="8"/>
      <c r="F225" s="37" t="s">
        <v>184</v>
      </c>
      <c r="G225" s="38" t="s">
        <v>76</v>
      </c>
      <c r="H225" s="38" t="s">
        <v>15</v>
      </c>
      <c r="I225" s="38" t="s">
        <v>18</v>
      </c>
      <c r="J225" s="43" t="s">
        <v>356</v>
      </c>
      <c r="K225" s="43" t="s">
        <v>19</v>
      </c>
      <c r="L225" s="44">
        <v>0</v>
      </c>
      <c r="M225" s="44">
        <v>14.9</v>
      </c>
      <c r="N225" s="44">
        <v>13.5</v>
      </c>
    </row>
    <row r="226" spans="1:14" ht="33">
      <c r="A226" s="8"/>
      <c r="C226" s="8"/>
      <c r="E226" s="8"/>
      <c r="F226" s="37" t="s">
        <v>187</v>
      </c>
      <c r="G226" s="38" t="s">
        <v>76</v>
      </c>
      <c r="H226" s="38" t="s">
        <v>15</v>
      </c>
      <c r="I226" s="38" t="s">
        <v>18</v>
      </c>
      <c r="J226" s="38" t="s">
        <v>161</v>
      </c>
      <c r="K226" s="43"/>
      <c r="L226" s="44">
        <f>L227</f>
        <v>42705</v>
      </c>
      <c r="M226" s="44">
        <f>M227</f>
        <v>26782.1</v>
      </c>
      <c r="N226" s="44">
        <f>N227</f>
        <v>24802.1</v>
      </c>
    </row>
    <row r="227" spans="1:14" ht="18.75">
      <c r="A227" s="8"/>
      <c r="C227" s="8"/>
      <c r="E227" s="8"/>
      <c r="F227" s="37" t="s">
        <v>184</v>
      </c>
      <c r="G227" s="38" t="s">
        <v>76</v>
      </c>
      <c r="H227" s="38" t="s">
        <v>15</v>
      </c>
      <c r="I227" s="38" t="s">
        <v>18</v>
      </c>
      <c r="J227" s="38" t="s">
        <v>161</v>
      </c>
      <c r="K227" s="38" t="s">
        <v>19</v>
      </c>
      <c r="L227" s="44">
        <v>42705</v>
      </c>
      <c r="M227" s="44">
        <v>26782.1</v>
      </c>
      <c r="N227" s="44">
        <v>24802.1</v>
      </c>
    </row>
    <row r="228" spans="1:14" ht="33">
      <c r="A228" s="8"/>
      <c r="C228" s="8"/>
      <c r="E228" s="8"/>
      <c r="F228" s="37" t="s">
        <v>238</v>
      </c>
      <c r="G228" s="38" t="s">
        <v>76</v>
      </c>
      <c r="H228" s="38" t="s">
        <v>15</v>
      </c>
      <c r="I228" s="38" t="s">
        <v>18</v>
      </c>
      <c r="J228" s="38" t="s">
        <v>230</v>
      </c>
      <c r="K228" s="43"/>
      <c r="L228" s="44">
        <f>L229</f>
        <v>10088</v>
      </c>
      <c r="M228" s="44">
        <f>M229</f>
        <v>6915</v>
      </c>
      <c r="N228" s="44">
        <f>N229</f>
        <v>6400</v>
      </c>
    </row>
    <row r="229" spans="1:14" ht="18.75">
      <c r="A229" s="8"/>
      <c r="C229" s="8"/>
      <c r="E229" s="8"/>
      <c r="F229" s="37" t="s">
        <v>184</v>
      </c>
      <c r="G229" s="38" t="s">
        <v>76</v>
      </c>
      <c r="H229" s="38" t="s">
        <v>15</v>
      </c>
      <c r="I229" s="38" t="s">
        <v>18</v>
      </c>
      <c r="J229" s="38" t="s">
        <v>230</v>
      </c>
      <c r="K229" s="38" t="s">
        <v>19</v>
      </c>
      <c r="L229" s="44">
        <v>10088</v>
      </c>
      <c r="M229" s="44">
        <v>6915</v>
      </c>
      <c r="N229" s="44">
        <v>6400</v>
      </c>
    </row>
    <row r="230" spans="1:14" ht="33">
      <c r="A230" s="8"/>
      <c r="C230" s="8"/>
      <c r="E230" s="8"/>
      <c r="F230" s="37" t="s">
        <v>238</v>
      </c>
      <c r="G230" s="38" t="s">
        <v>76</v>
      </c>
      <c r="H230" s="38" t="s">
        <v>15</v>
      </c>
      <c r="I230" s="38" t="s">
        <v>18</v>
      </c>
      <c r="J230" s="38" t="s">
        <v>231</v>
      </c>
      <c r="K230" s="43"/>
      <c r="L230" s="44">
        <f>L231</f>
        <v>2357</v>
      </c>
      <c r="M230" s="44">
        <f>M231</f>
        <v>1445</v>
      </c>
      <c r="N230" s="44">
        <f>N231</f>
        <v>1340</v>
      </c>
    </row>
    <row r="231" spans="1:14" ht="18.75">
      <c r="A231" s="8"/>
      <c r="C231" s="8"/>
      <c r="E231" s="8"/>
      <c r="F231" s="37" t="s">
        <v>184</v>
      </c>
      <c r="G231" s="38" t="s">
        <v>76</v>
      </c>
      <c r="H231" s="38" t="s">
        <v>15</v>
      </c>
      <c r="I231" s="38" t="s">
        <v>18</v>
      </c>
      <c r="J231" s="38" t="s">
        <v>231</v>
      </c>
      <c r="K231" s="38" t="s">
        <v>19</v>
      </c>
      <c r="L231" s="44">
        <v>2357</v>
      </c>
      <c r="M231" s="44">
        <v>1445</v>
      </c>
      <c r="N231" s="44">
        <v>1340</v>
      </c>
    </row>
    <row r="232" spans="1:14" ht="33">
      <c r="A232" s="8"/>
      <c r="C232" s="8"/>
      <c r="E232" s="8"/>
      <c r="F232" s="37" t="s">
        <v>238</v>
      </c>
      <c r="G232" s="38" t="s">
        <v>76</v>
      </c>
      <c r="H232" s="38" t="s">
        <v>15</v>
      </c>
      <c r="I232" s="38" t="s">
        <v>18</v>
      </c>
      <c r="J232" s="38" t="s">
        <v>232</v>
      </c>
      <c r="K232" s="43"/>
      <c r="L232" s="44">
        <f>L233</f>
        <v>15900</v>
      </c>
      <c r="M232" s="44">
        <f>M233</f>
        <v>9940</v>
      </c>
      <c r="N232" s="44">
        <f>N233</f>
        <v>9210</v>
      </c>
    </row>
    <row r="233" spans="1:14" ht="18.75">
      <c r="A233" s="8"/>
      <c r="C233" s="8"/>
      <c r="E233" s="8"/>
      <c r="F233" s="37" t="s">
        <v>184</v>
      </c>
      <c r="G233" s="38" t="s">
        <v>76</v>
      </c>
      <c r="H233" s="38" t="s">
        <v>15</v>
      </c>
      <c r="I233" s="38" t="s">
        <v>18</v>
      </c>
      <c r="J233" s="38" t="s">
        <v>232</v>
      </c>
      <c r="K233" s="43" t="s">
        <v>19</v>
      </c>
      <c r="L233" s="44">
        <v>15900</v>
      </c>
      <c r="M233" s="44">
        <v>9940</v>
      </c>
      <c r="N233" s="44">
        <v>9210</v>
      </c>
    </row>
    <row r="234" spans="1:14" ht="66">
      <c r="A234" s="8"/>
      <c r="C234" s="8"/>
      <c r="E234" s="8"/>
      <c r="F234" s="37" t="s">
        <v>307</v>
      </c>
      <c r="G234" s="38" t="s">
        <v>76</v>
      </c>
      <c r="H234" s="38" t="s">
        <v>15</v>
      </c>
      <c r="I234" s="38" t="s">
        <v>18</v>
      </c>
      <c r="J234" s="38" t="s">
        <v>306</v>
      </c>
      <c r="K234" s="43"/>
      <c r="L234" s="44">
        <f>L235</f>
        <v>3824.6</v>
      </c>
      <c r="M234" s="44">
        <f>M235</f>
        <v>3165.6</v>
      </c>
      <c r="N234" s="44">
        <f>N235</f>
        <v>3165.6</v>
      </c>
    </row>
    <row r="235" spans="1:14" ht="18.75">
      <c r="A235" s="8"/>
      <c r="C235" s="8"/>
      <c r="E235" s="8"/>
      <c r="F235" s="37" t="s">
        <v>184</v>
      </c>
      <c r="G235" s="38" t="s">
        <v>76</v>
      </c>
      <c r="H235" s="38" t="s">
        <v>15</v>
      </c>
      <c r="I235" s="38" t="s">
        <v>18</v>
      </c>
      <c r="J235" s="38" t="s">
        <v>306</v>
      </c>
      <c r="K235" s="43" t="s">
        <v>19</v>
      </c>
      <c r="L235" s="44">
        <v>3824.6</v>
      </c>
      <c r="M235" s="44">
        <v>3165.6</v>
      </c>
      <c r="N235" s="44">
        <v>3165.6</v>
      </c>
    </row>
    <row r="236" spans="1:14" ht="71.25" customHeight="1">
      <c r="A236" s="8"/>
      <c r="C236" s="8"/>
      <c r="E236" s="8"/>
      <c r="F236" s="37" t="s">
        <v>487</v>
      </c>
      <c r="G236" s="38" t="s">
        <v>76</v>
      </c>
      <c r="H236" s="38" t="s">
        <v>15</v>
      </c>
      <c r="I236" s="38" t="s">
        <v>18</v>
      </c>
      <c r="J236" s="38" t="s">
        <v>486</v>
      </c>
      <c r="K236" s="43"/>
      <c r="L236" s="44">
        <f>L237</f>
        <v>500</v>
      </c>
      <c r="M236" s="44">
        <f>M237</f>
        <v>0</v>
      </c>
      <c r="N236" s="44">
        <f>N237</f>
        <v>0</v>
      </c>
    </row>
    <row r="237" spans="1:14" ht="18.75">
      <c r="A237" s="8"/>
      <c r="C237" s="8"/>
      <c r="E237" s="8"/>
      <c r="F237" s="37" t="s">
        <v>184</v>
      </c>
      <c r="G237" s="38" t="s">
        <v>76</v>
      </c>
      <c r="H237" s="38" t="s">
        <v>15</v>
      </c>
      <c r="I237" s="38" t="s">
        <v>18</v>
      </c>
      <c r="J237" s="38" t="s">
        <v>486</v>
      </c>
      <c r="K237" s="43" t="s">
        <v>19</v>
      </c>
      <c r="L237" s="44">
        <v>500</v>
      </c>
      <c r="M237" s="44">
        <v>0</v>
      </c>
      <c r="N237" s="44">
        <v>0</v>
      </c>
    </row>
    <row r="238" spans="1:14" ht="18.75">
      <c r="A238" s="8"/>
      <c r="C238" s="8"/>
      <c r="E238" s="8"/>
      <c r="F238" s="37" t="s">
        <v>543</v>
      </c>
      <c r="G238" s="38" t="s">
        <v>76</v>
      </c>
      <c r="H238" s="38" t="s">
        <v>15</v>
      </c>
      <c r="I238" s="38" t="s">
        <v>18</v>
      </c>
      <c r="J238" s="38" t="s">
        <v>542</v>
      </c>
      <c r="K238" s="43"/>
      <c r="L238" s="44">
        <f>L239</f>
        <v>0</v>
      </c>
      <c r="M238" s="44">
        <f>M239</f>
        <v>0</v>
      </c>
      <c r="N238" s="44">
        <f>N239</f>
        <v>0</v>
      </c>
    </row>
    <row r="239" spans="1:14" ht="18.75">
      <c r="A239" s="8"/>
      <c r="C239" s="8"/>
      <c r="E239" s="8"/>
      <c r="F239" s="37" t="s">
        <v>184</v>
      </c>
      <c r="G239" s="38" t="s">
        <v>76</v>
      </c>
      <c r="H239" s="38" t="s">
        <v>15</v>
      </c>
      <c r="I239" s="38" t="s">
        <v>18</v>
      </c>
      <c r="J239" s="38" t="s">
        <v>542</v>
      </c>
      <c r="K239" s="43" t="s">
        <v>19</v>
      </c>
      <c r="L239" s="44">
        <v>0</v>
      </c>
      <c r="M239" s="44">
        <v>0</v>
      </c>
      <c r="N239" s="44">
        <v>0</v>
      </c>
    </row>
    <row r="240" spans="1:14" ht="49.5">
      <c r="A240" s="8"/>
      <c r="C240" s="8"/>
      <c r="E240" s="8"/>
      <c r="F240" s="37" t="s">
        <v>576</v>
      </c>
      <c r="G240" s="38" t="s">
        <v>76</v>
      </c>
      <c r="H240" s="38" t="s">
        <v>15</v>
      </c>
      <c r="I240" s="38" t="s">
        <v>18</v>
      </c>
      <c r="J240" s="38" t="s">
        <v>575</v>
      </c>
      <c r="K240" s="43"/>
      <c r="L240" s="44">
        <f>L241</f>
        <v>300</v>
      </c>
      <c r="M240" s="44">
        <f>M241</f>
        <v>0</v>
      </c>
      <c r="N240" s="44">
        <f>N241</f>
        <v>0</v>
      </c>
    </row>
    <row r="241" spans="1:14" ht="18.75">
      <c r="A241" s="8"/>
      <c r="C241" s="8"/>
      <c r="E241" s="8"/>
      <c r="F241" s="37" t="s">
        <v>184</v>
      </c>
      <c r="G241" s="38" t="s">
        <v>76</v>
      </c>
      <c r="H241" s="38" t="s">
        <v>15</v>
      </c>
      <c r="I241" s="38" t="s">
        <v>18</v>
      </c>
      <c r="J241" s="38" t="s">
        <v>575</v>
      </c>
      <c r="K241" s="43" t="s">
        <v>19</v>
      </c>
      <c r="L241" s="44">
        <v>300</v>
      </c>
      <c r="M241" s="44">
        <v>0</v>
      </c>
      <c r="N241" s="44">
        <v>0</v>
      </c>
    </row>
    <row r="242" spans="1:14" ht="33">
      <c r="A242" s="8"/>
      <c r="C242" s="8"/>
      <c r="E242" s="8"/>
      <c r="F242" s="37" t="s">
        <v>305</v>
      </c>
      <c r="G242" s="38" t="s">
        <v>76</v>
      </c>
      <c r="H242" s="38" t="s">
        <v>15</v>
      </c>
      <c r="I242" s="38" t="s">
        <v>18</v>
      </c>
      <c r="J242" s="38" t="s">
        <v>304</v>
      </c>
      <c r="K242" s="43"/>
      <c r="L242" s="44">
        <f>L243</f>
        <v>187.2</v>
      </c>
      <c r="M242" s="44">
        <f>M243</f>
        <v>117.2</v>
      </c>
      <c r="N242" s="44">
        <f>N243</f>
        <v>117.2</v>
      </c>
    </row>
    <row r="243" spans="1:14" ht="18.75">
      <c r="A243" s="8"/>
      <c r="C243" s="8"/>
      <c r="E243" s="8"/>
      <c r="F243" s="37" t="s">
        <v>184</v>
      </c>
      <c r="G243" s="38" t="s">
        <v>76</v>
      </c>
      <c r="H243" s="38" t="s">
        <v>15</v>
      </c>
      <c r="I243" s="38" t="s">
        <v>18</v>
      </c>
      <c r="J243" s="38" t="s">
        <v>304</v>
      </c>
      <c r="K243" s="43" t="s">
        <v>19</v>
      </c>
      <c r="L243" s="44">
        <v>187.2</v>
      </c>
      <c r="M243" s="44">
        <v>117.2</v>
      </c>
      <c r="N243" s="44">
        <v>117.2</v>
      </c>
    </row>
    <row r="244" spans="1:14" ht="49.5">
      <c r="A244" s="8"/>
      <c r="C244" s="8"/>
      <c r="E244" s="8"/>
      <c r="F244" s="37" t="s">
        <v>516</v>
      </c>
      <c r="G244" s="43" t="s">
        <v>76</v>
      </c>
      <c r="H244" s="43" t="s">
        <v>15</v>
      </c>
      <c r="I244" s="43" t="s">
        <v>18</v>
      </c>
      <c r="J244" s="43" t="s">
        <v>515</v>
      </c>
      <c r="K244" s="43"/>
      <c r="L244" s="44">
        <f>L245</f>
        <v>0</v>
      </c>
      <c r="M244" s="44">
        <f>M245</f>
        <v>390920.1</v>
      </c>
      <c r="N244" s="44">
        <f>N245</f>
        <v>75885.8</v>
      </c>
    </row>
    <row r="245" spans="1:14" ht="18.75">
      <c r="A245" s="8"/>
      <c r="C245" s="8"/>
      <c r="E245" s="8"/>
      <c r="F245" s="37" t="s">
        <v>20</v>
      </c>
      <c r="G245" s="43" t="s">
        <v>76</v>
      </c>
      <c r="H245" s="43" t="s">
        <v>15</v>
      </c>
      <c r="I245" s="43" t="s">
        <v>18</v>
      </c>
      <c r="J245" s="43" t="s">
        <v>515</v>
      </c>
      <c r="K245" s="43" t="s">
        <v>19</v>
      </c>
      <c r="L245" s="44">
        <v>0</v>
      </c>
      <c r="M245" s="44">
        <v>390920.1</v>
      </c>
      <c r="N245" s="44">
        <v>75885.8</v>
      </c>
    </row>
    <row r="246" spans="1:14" ht="66">
      <c r="A246" s="8"/>
      <c r="C246" s="8"/>
      <c r="E246" s="8"/>
      <c r="F246" s="37" t="s">
        <v>307</v>
      </c>
      <c r="G246" s="43" t="s">
        <v>76</v>
      </c>
      <c r="H246" s="43" t="s">
        <v>15</v>
      </c>
      <c r="I246" s="43" t="s">
        <v>18</v>
      </c>
      <c r="J246" s="43" t="s">
        <v>520</v>
      </c>
      <c r="K246" s="43"/>
      <c r="L246" s="44">
        <f>L247</f>
        <v>118.3</v>
      </c>
      <c r="M246" s="44">
        <f>M247</f>
        <v>97.9</v>
      </c>
      <c r="N246" s="44">
        <f>N247</f>
        <v>97.9</v>
      </c>
    </row>
    <row r="247" spans="1:14" ht="18.75">
      <c r="A247" s="8"/>
      <c r="C247" s="8"/>
      <c r="E247" s="8"/>
      <c r="F247" s="37" t="s">
        <v>20</v>
      </c>
      <c r="G247" s="43" t="s">
        <v>76</v>
      </c>
      <c r="H247" s="43" t="s">
        <v>15</v>
      </c>
      <c r="I247" s="43" t="s">
        <v>18</v>
      </c>
      <c r="J247" s="43" t="s">
        <v>520</v>
      </c>
      <c r="K247" s="43" t="s">
        <v>19</v>
      </c>
      <c r="L247" s="44">
        <v>118.3</v>
      </c>
      <c r="M247" s="44">
        <v>97.9</v>
      </c>
      <c r="N247" s="44">
        <v>97.9</v>
      </c>
    </row>
    <row r="248" spans="1:14" ht="82.5">
      <c r="A248" s="8"/>
      <c r="C248" s="8"/>
      <c r="E248" s="8"/>
      <c r="F248" s="37" t="s">
        <v>487</v>
      </c>
      <c r="G248" s="43" t="s">
        <v>76</v>
      </c>
      <c r="H248" s="43" t="s">
        <v>15</v>
      </c>
      <c r="I248" s="43" t="s">
        <v>18</v>
      </c>
      <c r="J248" s="43" t="s">
        <v>577</v>
      </c>
      <c r="K248" s="43"/>
      <c r="L248" s="44">
        <f>L249</f>
        <v>15.5</v>
      </c>
      <c r="M248" s="44">
        <f>M249</f>
        <v>0</v>
      </c>
      <c r="N248" s="44">
        <f>N249</f>
        <v>0</v>
      </c>
    </row>
    <row r="249" spans="1:14" ht="18.75">
      <c r="A249" s="8"/>
      <c r="C249" s="8"/>
      <c r="E249" s="8"/>
      <c r="F249" s="37" t="s">
        <v>20</v>
      </c>
      <c r="G249" s="43" t="s">
        <v>76</v>
      </c>
      <c r="H249" s="43" t="s">
        <v>15</v>
      </c>
      <c r="I249" s="43" t="s">
        <v>18</v>
      </c>
      <c r="J249" s="43" t="s">
        <v>577</v>
      </c>
      <c r="K249" s="43" t="s">
        <v>19</v>
      </c>
      <c r="L249" s="44">
        <v>15.5</v>
      </c>
      <c r="M249" s="44">
        <v>0</v>
      </c>
      <c r="N249" s="44">
        <v>0</v>
      </c>
    </row>
    <row r="250" spans="1:14" ht="49.5">
      <c r="A250" s="8"/>
      <c r="C250" s="8"/>
      <c r="E250" s="8"/>
      <c r="F250" s="37" t="s">
        <v>576</v>
      </c>
      <c r="G250" s="43" t="s">
        <v>76</v>
      </c>
      <c r="H250" s="43" t="s">
        <v>15</v>
      </c>
      <c r="I250" s="43" t="s">
        <v>18</v>
      </c>
      <c r="J250" s="43" t="s">
        <v>578</v>
      </c>
      <c r="K250" s="43"/>
      <c r="L250" s="44">
        <f>L251</f>
        <v>9.3</v>
      </c>
      <c r="M250" s="44">
        <f>M251</f>
        <v>0</v>
      </c>
      <c r="N250" s="44">
        <f>N251</f>
        <v>0</v>
      </c>
    </row>
    <row r="251" spans="1:14" ht="18.75">
      <c r="A251" s="8"/>
      <c r="C251" s="8"/>
      <c r="E251" s="8"/>
      <c r="F251" s="37" t="s">
        <v>184</v>
      </c>
      <c r="G251" s="43" t="s">
        <v>76</v>
      </c>
      <c r="H251" s="43" t="s">
        <v>15</v>
      </c>
      <c r="I251" s="43" t="s">
        <v>18</v>
      </c>
      <c r="J251" s="43" t="s">
        <v>578</v>
      </c>
      <c r="K251" s="43" t="s">
        <v>19</v>
      </c>
      <c r="L251" s="44">
        <v>9.3</v>
      </c>
      <c r="M251" s="44">
        <v>0</v>
      </c>
      <c r="N251" s="44">
        <v>0</v>
      </c>
    </row>
    <row r="252" spans="1:14" ht="33">
      <c r="A252" s="8"/>
      <c r="C252" s="8"/>
      <c r="E252" s="8"/>
      <c r="F252" s="37" t="s">
        <v>305</v>
      </c>
      <c r="G252" s="43" t="s">
        <v>76</v>
      </c>
      <c r="H252" s="43" t="s">
        <v>15</v>
      </c>
      <c r="I252" s="43" t="s">
        <v>18</v>
      </c>
      <c r="J252" s="43" t="s">
        <v>317</v>
      </c>
      <c r="K252" s="43"/>
      <c r="L252" s="44">
        <f>L253</f>
        <v>40.9</v>
      </c>
      <c r="M252" s="44">
        <f>M253</f>
        <v>17.6</v>
      </c>
      <c r="N252" s="44">
        <f>N253</f>
        <v>17.6</v>
      </c>
    </row>
    <row r="253" spans="1:14" ht="18.75">
      <c r="A253" s="8"/>
      <c r="C253" s="8"/>
      <c r="E253" s="8"/>
      <c r="F253" s="37" t="s">
        <v>20</v>
      </c>
      <c r="G253" s="43" t="s">
        <v>76</v>
      </c>
      <c r="H253" s="43" t="s">
        <v>15</v>
      </c>
      <c r="I253" s="43" t="s">
        <v>18</v>
      </c>
      <c r="J253" s="43" t="s">
        <v>317</v>
      </c>
      <c r="K253" s="43" t="s">
        <v>19</v>
      </c>
      <c r="L253" s="44">
        <v>40.9</v>
      </c>
      <c r="M253" s="44">
        <v>17.6</v>
      </c>
      <c r="N253" s="44">
        <v>17.6</v>
      </c>
    </row>
    <row r="254" spans="1:14" ht="18.75">
      <c r="A254" s="8"/>
      <c r="C254" s="8"/>
      <c r="E254" s="8"/>
      <c r="F254" s="37" t="s">
        <v>343</v>
      </c>
      <c r="G254" s="43" t="s">
        <v>76</v>
      </c>
      <c r="H254" s="43" t="s">
        <v>15</v>
      </c>
      <c r="I254" s="67" t="s">
        <v>344</v>
      </c>
      <c r="J254" s="43"/>
      <c r="K254" s="43"/>
      <c r="L254" s="44">
        <f aca="true" t="shared" si="1" ref="L254:N255">L255</f>
        <v>0</v>
      </c>
      <c r="M254" s="44">
        <f t="shared" si="1"/>
        <v>515.5</v>
      </c>
      <c r="N254" s="44">
        <f t="shared" si="1"/>
        <v>0</v>
      </c>
    </row>
    <row r="255" spans="1:14" ht="82.5">
      <c r="A255" s="8"/>
      <c r="C255" s="8"/>
      <c r="E255" s="8"/>
      <c r="F255" s="37" t="s">
        <v>487</v>
      </c>
      <c r="G255" s="43" t="s">
        <v>76</v>
      </c>
      <c r="H255" s="43" t="s">
        <v>15</v>
      </c>
      <c r="I255" s="67" t="s">
        <v>344</v>
      </c>
      <c r="J255" s="43" t="s">
        <v>486</v>
      </c>
      <c r="K255" s="43"/>
      <c r="L255" s="44">
        <f t="shared" si="1"/>
        <v>0</v>
      </c>
      <c r="M255" s="44">
        <f t="shared" si="1"/>
        <v>515.5</v>
      </c>
      <c r="N255" s="44">
        <f t="shared" si="1"/>
        <v>0</v>
      </c>
    </row>
    <row r="256" spans="1:14" ht="18.75">
      <c r="A256" s="8"/>
      <c r="C256" s="8"/>
      <c r="E256" s="8"/>
      <c r="F256" s="37" t="s">
        <v>20</v>
      </c>
      <c r="G256" s="43" t="s">
        <v>76</v>
      </c>
      <c r="H256" s="43" t="s">
        <v>15</v>
      </c>
      <c r="I256" s="67" t="s">
        <v>344</v>
      </c>
      <c r="J256" s="43" t="s">
        <v>486</v>
      </c>
      <c r="K256" s="43" t="s">
        <v>19</v>
      </c>
      <c r="L256" s="44">
        <v>0</v>
      </c>
      <c r="M256" s="44">
        <v>515.5</v>
      </c>
      <c r="N256" s="44">
        <v>0</v>
      </c>
    </row>
    <row r="257" spans="1:14" ht="18.75">
      <c r="A257" s="8"/>
      <c r="C257" s="8"/>
      <c r="E257" s="8"/>
      <c r="F257" s="37" t="s">
        <v>581</v>
      </c>
      <c r="G257" s="43" t="s">
        <v>76</v>
      </c>
      <c r="H257" s="43" t="s">
        <v>15</v>
      </c>
      <c r="I257" s="67" t="s">
        <v>579</v>
      </c>
      <c r="J257" s="43"/>
      <c r="K257" s="43"/>
      <c r="L257" s="44">
        <f aca="true" t="shared" si="2" ref="L257:N258">L258</f>
        <v>212.5</v>
      </c>
      <c r="M257" s="44">
        <f t="shared" si="2"/>
        <v>0</v>
      </c>
      <c r="N257" s="44">
        <f t="shared" si="2"/>
        <v>0</v>
      </c>
    </row>
    <row r="258" spans="1:14" ht="49.5">
      <c r="A258" s="8"/>
      <c r="C258" s="8"/>
      <c r="E258" s="8"/>
      <c r="F258" s="37" t="s">
        <v>582</v>
      </c>
      <c r="G258" s="43" t="s">
        <v>76</v>
      </c>
      <c r="H258" s="43" t="s">
        <v>15</v>
      </c>
      <c r="I258" s="67" t="s">
        <v>579</v>
      </c>
      <c r="J258" s="43" t="s">
        <v>580</v>
      </c>
      <c r="K258" s="43"/>
      <c r="L258" s="44">
        <f t="shared" si="2"/>
        <v>212.5</v>
      </c>
      <c r="M258" s="44">
        <f t="shared" si="2"/>
        <v>0</v>
      </c>
      <c r="N258" s="44">
        <f t="shared" si="2"/>
        <v>0</v>
      </c>
    </row>
    <row r="259" spans="1:14" ht="18.75">
      <c r="A259" s="8"/>
      <c r="C259" s="8"/>
      <c r="E259" s="8"/>
      <c r="F259" s="37" t="s">
        <v>20</v>
      </c>
      <c r="G259" s="43" t="s">
        <v>76</v>
      </c>
      <c r="H259" s="43" t="s">
        <v>15</v>
      </c>
      <c r="I259" s="67" t="s">
        <v>579</v>
      </c>
      <c r="J259" s="43" t="s">
        <v>580</v>
      </c>
      <c r="K259" s="43" t="s">
        <v>19</v>
      </c>
      <c r="L259" s="44">
        <v>212.5</v>
      </c>
      <c r="M259" s="44">
        <v>0</v>
      </c>
      <c r="N259" s="44">
        <v>0</v>
      </c>
    </row>
    <row r="260" spans="1:14" ht="49.5">
      <c r="A260" s="8"/>
      <c r="C260" s="8"/>
      <c r="E260" s="8"/>
      <c r="F260" s="37" t="s">
        <v>286</v>
      </c>
      <c r="G260" s="38" t="s">
        <v>76</v>
      </c>
      <c r="H260" s="38" t="s">
        <v>23</v>
      </c>
      <c r="I260" s="38"/>
      <c r="J260" s="38"/>
      <c r="K260" s="43"/>
      <c r="L260" s="44">
        <f>L261+L263</f>
        <v>21063.9</v>
      </c>
      <c r="M260" s="44">
        <f>M261+M263</f>
        <v>11724</v>
      </c>
      <c r="N260" s="44">
        <f>N261+N263</f>
        <v>10838</v>
      </c>
    </row>
    <row r="261" spans="1:14" ht="33">
      <c r="A261" s="8"/>
      <c r="C261" s="8"/>
      <c r="E261" s="8"/>
      <c r="F261" s="37" t="s">
        <v>237</v>
      </c>
      <c r="G261" s="38" t="s">
        <v>76</v>
      </c>
      <c r="H261" s="38" t="s">
        <v>23</v>
      </c>
      <c r="I261" s="38" t="s">
        <v>18</v>
      </c>
      <c r="J261" s="38" t="s">
        <v>209</v>
      </c>
      <c r="K261" s="43"/>
      <c r="L261" s="44">
        <f>L262</f>
        <v>3007.3</v>
      </c>
      <c r="M261" s="44">
        <f>M262</f>
        <v>1344</v>
      </c>
      <c r="N261" s="44">
        <f>N262</f>
        <v>1223</v>
      </c>
    </row>
    <row r="262" spans="1:14" ht="18.75">
      <c r="A262" s="8"/>
      <c r="C262" s="8"/>
      <c r="E262" s="8"/>
      <c r="F262" s="37" t="s">
        <v>184</v>
      </c>
      <c r="G262" s="38" t="s">
        <v>76</v>
      </c>
      <c r="H262" s="38" t="s">
        <v>23</v>
      </c>
      <c r="I262" s="38" t="s">
        <v>18</v>
      </c>
      <c r="J262" s="38" t="s">
        <v>209</v>
      </c>
      <c r="K262" s="43" t="s">
        <v>19</v>
      </c>
      <c r="L262" s="44">
        <v>3007.3</v>
      </c>
      <c r="M262" s="44">
        <v>1344</v>
      </c>
      <c r="N262" s="44">
        <v>1223</v>
      </c>
    </row>
    <row r="263" spans="1:14" ht="33">
      <c r="A263" s="8"/>
      <c r="C263" s="8"/>
      <c r="E263" s="8"/>
      <c r="F263" s="37" t="s">
        <v>187</v>
      </c>
      <c r="G263" s="38" t="s">
        <v>76</v>
      </c>
      <c r="H263" s="38" t="s">
        <v>23</v>
      </c>
      <c r="I263" s="38" t="s">
        <v>18</v>
      </c>
      <c r="J263" s="38" t="s">
        <v>161</v>
      </c>
      <c r="K263" s="43"/>
      <c r="L263" s="44">
        <f>L264</f>
        <v>18056.600000000002</v>
      </c>
      <c r="M263" s="44">
        <f>M264</f>
        <v>10380</v>
      </c>
      <c r="N263" s="44">
        <f>N264</f>
        <v>9615</v>
      </c>
    </row>
    <row r="264" spans="1:14" ht="18.75">
      <c r="A264" s="8"/>
      <c r="C264" s="8"/>
      <c r="E264" s="8"/>
      <c r="F264" s="37" t="s">
        <v>184</v>
      </c>
      <c r="G264" s="38" t="s">
        <v>76</v>
      </c>
      <c r="H264" s="38" t="s">
        <v>23</v>
      </c>
      <c r="I264" s="38" t="s">
        <v>18</v>
      </c>
      <c r="J264" s="38" t="s">
        <v>161</v>
      </c>
      <c r="K264" s="43" t="s">
        <v>19</v>
      </c>
      <c r="L264" s="44">
        <f>18042.4+14.2</f>
        <v>18056.600000000002</v>
      </c>
      <c r="M264" s="44">
        <v>10380</v>
      </c>
      <c r="N264" s="44">
        <v>9615</v>
      </c>
    </row>
    <row r="265" spans="1:14" ht="33">
      <c r="A265" s="8"/>
      <c r="C265" s="8"/>
      <c r="E265" s="8"/>
      <c r="F265" s="37" t="s">
        <v>236</v>
      </c>
      <c r="G265" s="38" t="s">
        <v>76</v>
      </c>
      <c r="H265" s="38" t="s">
        <v>34</v>
      </c>
      <c r="I265" s="38"/>
      <c r="J265" s="43"/>
      <c r="K265" s="38"/>
      <c r="L265" s="44">
        <f>L266+L269</f>
        <v>36082</v>
      </c>
      <c r="M265" s="44">
        <f>M266+M269</f>
        <v>20715</v>
      </c>
      <c r="N265" s="44">
        <f>N266+N269</f>
        <v>19182</v>
      </c>
    </row>
    <row r="266" spans="1:14" ht="33">
      <c r="A266" s="8"/>
      <c r="C266" s="8"/>
      <c r="E266" s="8"/>
      <c r="F266" s="37" t="s">
        <v>247</v>
      </c>
      <c r="G266" s="38" t="s">
        <v>76</v>
      </c>
      <c r="H266" s="38" t="s">
        <v>34</v>
      </c>
      <c r="I266" s="38" t="s">
        <v>18</v>
      </c>
      <c r="J266" s="43" t="s">
        <v>163</v>
      </c>
      <c r="K266" s="38"/>
      <c r="L266" s="44">
        <f>L267+L268</f>
        <v>2520.5</v>
      </c>
      <c r="M266" s="44">
        <f>M267+M268</f>
        <v>1520</v>
      </c>
      <c r="N266" s="44">
        <f>N267+N268</f>
        <v>1405</v>
      </c>
    </row>
    <row r="267" spans="1:14" ht="33">
      <c r="A267" s="8"/>
      <c r="C267" s="8"/>
      <c r="E267" s="8"/>
      <c r="F267" s="37" t="s">
        <v>41</v>
      </c>
      <c r="G267" s="38" t="s">
        <v>76</v>
      </c>
      <c r="H267" s="38" t="s">
        <v>34</v>
      </c>
      <c r="I267" s="38" t="s">
        <v>18</v>
      </c>
      <c r="J267" s="43" t="s">
        <v>163</v>
      </c>
      <c r="K267" s="43" t="s">
        <v>40</v>
      </c>
      <c r="L267" s="44">
        <v>2512.7</v>
      </c>
      <c r="M267" s="44">
        <v>1520</v>
      </c>
      <c r="N267" s="44">
        <v>1405</v>
      </c>
    </row>
    <row r="268" spans="1:14" ht="49.5">
      <c r="A268" s="8"/>
      <c r="C268" s="8"/>
      <c r="E268" s="8"/>
      <c r="F268" s="37" t="s">
        <v>17</v>
      </c>
      <c r="G268" s="38" t="s">
        <v>76</v>
      </c>
      <c r="H268" s="38" t="s">
        <v>34</v>
      </c>
      <c r="I268" s="38" t="s">
        <v>18</v>
      </c>
      <c r="J268" s="43" t="s">
        <v>163</v>
      </c>
      <c r="K268" s="43" t="s">
        <v>16</v>
      </c>
      <c r="L268" s="44">
        <v>7.8</v>
      </c>
      <c r="M268" s="44">
        <v>0</v>
      </c>
      <c r="N268" s="44">
        <v>0</v>
      </c>
    </row>
    <row r="269" spans="1:14" ht="33">
      <c r="A269" s="8"/>
      <c r="C269" s="8"/>
      <c r="E269" s="8"/>
      <c r="F269" s="37" t="s">
        <v>235</v>
      </c>
      <c r="G269" s="38" t="s">
        <v>76</v>
      </c>
      <c r="H269" s="38" t="s">
        <v>34</v>
      </c>
      <c r="I269" s="38" t="s">
        <v>18</v>
      </c>
      <c r="J269" s="43" t="s">
        <v>215</v>
      </c>
      <c r="K269" s="38"/>
      <c r="L269" s="44">
        <f>L270+L271+L272</f>
        <v>33561.5</v>
      </c>
      <c r="M269" s="44">
        <f>M270+M271+M272</f>
        <v>19195</v>
      </c>
      <c r="N269" s="44">
        <f>N270+N271+N272</f>
        <v>17777</v>
      </c>
    </row>
    <row r="270" spans="1:14" ht="33">
      <c r="A270" s="8"/>
      <c r="C270" s="8"/>
      <c r="E270" s="8"/>
      <c r="F270" s="37" t="s">
        <v>29</v>
      </c>
      <c r="G270" s="38" t="s">
        <v>76</v>
      </c>
      <c r="H270" s="38" t="s">
        <v>34</v>
      </c>
      <c r="I270" s="38" t="s">
        <v>18</v>
      </c>
      <c r="J270" s="43" t="s">
        <v>215</v>
      </c>
      <c r="K270" s="43" t="s">
        <v>28</v>
      </c>
      <c r="L270" s="44">
        <v>33124</v>
      </c>
      <c r="M270" s="44">
        <v>18890</v>
      </c>
      <c r="N270" s="44">
        <v>17500</v>
      </c>
    </row>
    <row r="271" spans="1:14" ht="49.5">
      <c r="A271" s="8"/>
      <c r="C271" s="8"/>
      <c r="E271" s="8"/>
      <c r="F271" s="37" t="s">
        <v>17</v>
      </c>
      <c r="G271" s="38" t="s">
        <v>76</v>
      </c>
      <c r="H271" s="38" t="s">
        <v>34</v>
      </c>
      <c r="I271" s="38" t="s">
        <v>18</v>
      </c>
      <c r="J271" s="43" t="s">
        <v>215</v>
      </c>
      <c r="K271" s="38" t="s">
        <v>16</v>
      </c>
      <c r="L271" s="44">
        <v>433</v>
      </c>
      <c r="M271" s="44">
        <v>304</v>
      </c>
      <c r="N271" s="44">
        <v>276</v>
      </c>
    </row>
    <row r="272" spans="1:14" ht="18.75">
      <c r="A272" s="8"/>
      <c r="C272" s="8"/>
      <c r="E272" s="8"/>
      <c r="F272" s="37" t="s">
        <v>31</v>
      </c>
      <c r="G272" s="38" t="s">
        <v>76</v>
      </c>
      <c r="H272" s="38" t="s">
        <v>34</v>
      </c>
      <c r="I272" s="38" t="s">
        <v>18</v>
      </c>
      <c r="J272" s="43" t="s">
        <v>215</v>
      </c>
      <c r="K272" s="43" t="s">
        <v>30</v>
      </c>
      <c r="L272" s="44">
        <v>4.5</v>
      </c>
      <c r="M272" s="44">
        <v>1</v>
      </c>
      <c r="N272" s="44">
        <v>1</v>
      </c>
    </row>
    <row r="273" spans="1:14" ht="85.5" customHeight="1">
      <c r="A273" s="8"/>
      <c r="C273" s="8"/>
      <c r="E273" s="8"/>
      <c r="F273" s="49" t="s">
        <v>477</v>
      </c>
      <c r="G273" s="41" t="s">
        <v>77</v>
      </c>
      <c r="H273" s="50"/>
      <c r="I273" s="50"/>
      <c r="J273" s="50"/>
      <c r="K273" s="50"/>
      <c r="L273" s="57">
        <f>L274+L276</f>
        <v>3367.8</v>
      </c>
      <c r="M273" s="57">
        <f>M274+M276</f>
        <v>1782</v>
      </c>
      <c r="N273" s="57">
        <f>N274+N276</f>
        <v>1630</v>
      </c>
    </row>
    <row r="274" spans="1:14" ht="18.75">
      <c r="A274" s="8"/>
      <c r="C274" s="8"/>
      <c r="E274" s="8"/>
      <c r="F274" s="37" t="s">
        <v>159</v>
      </c>
      <c r="G274" s="38" t="s">
        <v>77</v>
      </c>
      <c r="H274" s="38" t="s">
        <v>112</v>
      </c>
      <c r="I274" s="38" t="s">
        <v>18</v>
      </c>
      <c r="J274" s="38" t="s">
        <v>162</v>
      </c>
      <c r="K274" s="38"/>
      <c r="L274" s="44">
        <f>L275</f>
        <v>1015.2</v>
      </c>
      <c r="M274" s="44">
        <f>M275</f>
        <v>412</v>
      </c>
      <c r="N274" s="44">
        <f>N275</f>
        <v>360</v>
      </c>
    </row>
    <row r="275" spans="1:14" s="7" customFormat="1" ht="18.75">
      <c r="A275" s="5" t="s">
        <v>108</v>
      </c>
      <c r="B275" s="6" t="s">
        <v>109</v>
      </c>
      <c r="C275" s="5" t="s">
        <v>12</v>
      </c>
      <c r="D275" s="6" t="s">
        <v>13</v>
      </c>
      <c r="E275" s="5" t="s">
        <v>14</v>
      </c>
      <c r="F275" s="37" t="s">
        <v>20</v>
      </c>
      <c r="G275" s="38" t="s">
        <v>77</v>
      </c>
      <c r="H275" s="38" t="s">
        <v>112</v>
      </c>
      <c r="I275" s="38" t="s">
        <v>18</v>
      </c>
      <c r="J275" s="38" t="s">
        <v>162</v>
      </c>
      <c r="K275" s="38" t="s">
        <v>19</v>
      </c>
      <c r="L275" s="44">
        <v>1015.2</v>
      </c>
      <c r="M275" s="44">
        <v>412</v>
      </c>
      <c r="N275" s="44">
        <v>360</v>
      </c>
    </row>
    <row r="276" spans="1:14" ht="33">
      <c r="A276" s="8" t="s">
        <v>108</v>
      </c>
      <c r="B276" s="9" t="s">
        <v>109</v>
      </c>
      <c r="C276" s="8" t="s">
        <v>110</v>
      </c>
      <c r="D276" s="9" t="s">
        <v>111</v>
      </c>
      <c r="E276" s="8" t="s">
        <v>14</v>
      </c>
      <c r="F276" s="37" t="s">
        <v>160</v>
      </c>
      <c r="G276" s="38" t="s">
        <v>77</v>
      </c>
      <c r="H276" s="38" t="s">
        <v>112</v>
      </c>
      <c r="I276" s="38" t="s">
        <v>18</v>
      </c>
      <c r="J276" s="38" t="s">
        <v>161</v>
      </c>
      <c r="K276" s="38"/>
      <c r="L276" s="44">
        <f>L277</f>
        <v>2352.6</v>
      </c>
      <c r="M276" s="44">
        <f>M277</f>
        <v>1370</v>
      </c>
      <c r="N276" s="44">
        <f>N277</f>
        <v>1270</v>
      </c>
    </row>
    <row r="277" spans="1:14" ht="18.75">
      <c r="A277" s="8" t="s">
        <v>108</v>
      </c>
      <c r="B277" s="9" t="s">
        <v>109</v>
      </c>
      <c r="C277" s="8" t="s">
        <v>110</v>
      </c>
      <c r="D277" s="9" t="s">
        <v>111</v>
      </c>
      <c r="E277" s="8" t="s">
        <v>67</v>
      </c>
      <c r="F277" s="37" t="s">
        <v>20</v>
      </c>
      <c r="G277" s="38" t="s">
        <v>77</v>
      </c>
      <c r="H277" s="38" t="s">
        <v>112</v>
      </c>
      <c r="I277" s="38" t="s">
        <v>18</v>
      </c>
      <c r="J277" s="38" t="s">
        <v>161</v>
      </c>
      <c r="K277" s="38" t="s">
        <v>19</v>
      </c>
      <c r="L277" s="44">
        <v>2352.6</v>
      </c>
      <c r="M277" s="44">
        <v>1370</v>
      </c>
      <c r="N277" s="44">
        <v>1270</v>
      </c>
    </row>
    <row r="278" spans="1:14" ht="82.5">
      <c r="A278" s="8" t="s">
        <v>108</v>
      </c>
      <c r="B278" s="9" t="s">
        <v>109</v>
      </c>
      <c r="C278" s="8" t="s">
        <v>113</v>
      </c>
      <c r="D278" s="9" t="s">
        <v>114</v>
      </c>
      <c r="E278" s="8" t="s">
        <v>14</v>
      </c>
      <c r="F278" s="49" t="s">
        <v>362</v>
      </c>
      <c r="G278" s="41" t="s">
        <v>78</v>
      </c>
      <c r="H278" s="50"/>
      <c r="I278" s="50"/>
      <c r="J278" s="50"/>
      <c r="K278" s="50"/>
      <c r="L278" s="51">
        <f>L279+L283+L286+L288+L290+L293+L295</f>
        <v>11461.5</v>
      </c>
      <c r="M278" s="51">
        <f>M279+M283+M286+M293</f>
        <v>5085</v>
      </c>
      <c r="N278" s="51">
        <f>N279+N283+N286+N293</f>
        <v>4845</v>
      </c>
    </row>
    <row r="279" spans="1:14" ht="33">
      <c r="A279" s="8" t="s">
        <v>108</v>
      </c>
      <c r="B279" s="9" t="s">
        <v>109</v>
      </c>
      <c r="C279" s="8" t="s">
        <v>113</v>
      </c>
      <c r="D279" s="9" t="s">
        <v>114</v>
      </c>
      <c r="E279" s="8" t="s">
        <v>16</v>
      </c>
      <c r="F279" s="37" t="s">
        <v>247</v>
      </c>
      <c r="G279" s="38" t="s">
        <v>78</v>
      </c>
      <c r="H279" s="38" t="s">
        <v>112</v>
      </c>
      <c r="I279" s="38" t="s">
        <v>18</v>
      </c>
      <c r="J279" s="43" t="s">
        <v>163</v>
      </c>
      <c r="K279" s="43"/>
      <c r="L279" s="44">
        <f>L280+L281+L282</f>
        <v>6286.299999999999</v>
      </c>
      <c r="M279" s="44">
        <f>M280+M281+M282</f>
        <v>3360</v>
      </c>
      <c r="N279" s="44">
        <f>N280+N281+N282</f>
        <v>3120</v>
      </c>
    </row>
    <row r="280" spans="1:14" s="7" customFormat="1" ht="33">
      <c r="A280" s="5" t="s">
        <v>115</v>
      </c>
      <c r="B280" s="6" t="s">
        <v>116</v>
      </c>
      <c r="C280" s="5" t="s">
        <v>12</v>
      </c>
      <c r="D280" s="6" t="s">
        <v>13</v>
      </c>
      <c r="E280" s="5" t="s">
        <v>14</v>
      </c>
      <c r="F280" s="37" t="s">
        <v>41</v>
      </c>
      <c r="G280" s="38" t="s">
        <v>78</v>
      </c>
      <c r="H280" s="38" t="s">
        <v>112</v>
      </c>
      <c r="I280" s="38" t="s">
        <v>18</v>
      </c>
      <c r="J280" s="43" t="s">
        <v>163</v>
      </c>
      <c r="K280" s="43" t="s">
        <v>40</v>
      </c>
      <c r="L280" s="44">
        <v>6016.9</v>
      </c>
      <c r="M280" s="44">
        <v>3120</v>
      </c>
      <c r="N280" s="44">
        <v>2880</v>
      </c>
    </row>
    <row r="281" spans="1:15" ht="49.5">
      <c r="A281" s="8" t="s">
        <v>117</v>
      </c>
      <c r="B281" s="9" t="s">
        <v>118</v>
      </c>
      <c r="C281" s="8" t="s">
        <v>12</v>
      </c>
      <c r="D281" s="9" t="s">
        <v>13</v>
      </c>
      <c r="E281" s="8" t="s">
        <v>14</v>
      </c>
      <c r="F281" s="37" t="s">
        <v>17</v>
      </c>
      <c r="G281" s="38" t="s">
        <v>78</v>
      </c>
      <c r="H281" s="38" t="s">
        <v>112</v>
      </c>
      <c r="I281" s="38" t="s">
        <v>18</v>
      </c>
      <c r="J281" s="43" t="s">
        <v>163</v>
      </c>
      <c r="K281" s="38" t="s">
        <v>16</v>
      </c>
      <c r="L281" s="44">
        <v>268</v>
      </c>
      <c r="M281" s="44">
        <v>238</v>
      </c>
      <c r="N281" s="44">
        <v>238</v>
      </c>
      <c r="O281" s="60"/>
    </row>
    <row r="282" spans="1:14" ht="18.75">
      <c r="A282" s="8" t="s">
        <v>117</v>
      </c>
      <c r="B282" s="9" t="s">
        <v>118</v>
      </c>
      <c r="C282" s="8" t="s">
        <v>119</v>
      </c>
      <c r="D282" s="9" t="s">
        <v>120</v>
      </c>
      <c r="E282" s="8" t="s">
        <v>14</v>
      </c>
      <c r="F282" s="37" t="s">
        <v>31</v>
      </c>
      <c r="G282" s="38" t="s">
        <v>78</v>
      </c>
      <c r="H282" s="38" t="s">
        <v>112</v>
      </c>
      <c r="I282" s="38" t="s">
        <v>18</v>
      </c>
      <c r="J282" s="43" t="s">
        <v>163</v>
      </c>
      <c r="K282" s="38" t="s">
        <v>30</v>
      </c>
      <c r="L282" s="44">
        <v>1.4</v>
      </c>
      <c r="M282" s="44">
        <v>2</v>
      </c>
      <c r="N282" s="44">
        <v>2</v>
      </c>
    </row>
    <row r="283" spans="1:14" ht="49.5">
      <c r="A283" s="8" t="s">
        <v>117</v>
      </c>
      <c r="B283" s="9" t="s">
        <v>118</v>
      </c>
      <c r="C283" s="8" t="s">
        <v>119</v>
      </c>
      <c r="D283" s="9" t="s">
        <v>120</v>
      </c>
      <c r="E283" s="8" t="s">
        <v>16</v>
      </c>
      <c r="F283" s="37" t="s">
        <v>282</v>
      </c>
      <c r="G283" s="38" t="s">
        <v>78</v>
      </c>
      <c r="H283" s="38" t="s">
        <v>112</v>
      </c>
      <c r="I283" s="38" t="s">
        <v>18</v>
      </c>
      <c r="J283" s="43" t="s">
        <v>164</v>
      </c>
      <c r="K283" s="38"/>
      <c r="L283" s="44">
        <f>L284+L285</f>
        <v>2017.8999999999999</v>
      </c>
      <c r="M283" s="44">
        <f>M284+M285</f>
        <v>1000</v>
      </c>
      <c r="N283" s="44">
        <f>N284+N285</f>
        <v>1000</v>
      </c>
    </row>
    <row r="284" spans="1:14" ht="49.5">
      <c r="A284" s="8"/>
      <c r="C284" s="8"/>
      <c r="E284" s="8"/>
      <c r="F284" s="37" t="s">
        <v>17</v>
      </c>
      <c r="G284" s="38" t="s">
        <v>78</v>
      </c>
      <c r="H284" s="38" t="s">
        <v>112</v>
      </c>
      <c r="I284" s="38" t="s">
        <v>18</v>
      </c>
      <c r="J284" s="43" t="s">
        <v>164</v>
      </c>
      <c r="K284" s="38" t="s">
        <v>16</v>
      </c>
      <c r="L284" s="44">
        <v>1882.8</v>
      </c>
      <c r="M284" s="44">
        <v>900</v>
      </c>
      <c r="N284" s="44">
        <v>900</v>
      </c>
    </row>
    <row r="285" spans="1:14" ht="18.75">
      <c r="A285" s="8"/>
      <c r="C285" s="8"/>
      <c r="E285" s="8"/>
      <c r="F285" s="37" t="s">
        <v>31</v>
      </c>
      <c r="G285" s="38" t="s">
        <v>78</v>
      </c>
      <c r="H285" s="38" t="s">
        <v>112</v>
      </c>
      <c r="I285" s="38" t="s">
        <v>18</v>
      </c>
      <c r="J285" s="43" t="s">
        <v>164</v>
      </c>
      <c r="K285" s="38" t="s">
        <v>30</v>
      </c>
      <c r="L285" s="44">
        <v>135.1</v>
      </c>
      <c r="M285" s="44">
        <v>100</v>
      </c>
      <c r="N285" s="44">
        <v>100</v>
      </c>
    </row>
    <row r="286" spans="1:14" ht="18.75">
      <c r="A286" s="8"/>
      <c r="C286" s="8"/>
      <c r="E286" s="8"/>
      <c r="F286" s="37" t="s">
        <v>267</v>
      </c>
      <c r="G286" s="38" t="s">
        <v>78</v>
      </c>
      <c r="H286" s="38" t="s">
        <v>112</v>
      </c>
      <c r="I286" s="38" t="s">
        <v>18</v>
      </c>
      <c r="J286" s="43" t="s">
        <v>268</v>
      </c>
      <c r="K286" s="38"/>
      <c r="L286" s="44">
        <f>L287</f>
        <v>346.6</v>
      </c>
      <c r="M286" s="44">
        <f>M287</f>
        <v>225</v>
      </c>
      <c r="N286" s="44">
        <f>N287</f>
        <v>225</v>
      </c>
    </row>
    <row r="287" spans="1:14" ht="18.75">
      <c r="A287" s="8"/>
      <c r="C287" s="8"/>
      <c r="E287" s="8"/>
      <c r="F287" s="37" t="s">
        <v>31</v>
      </c>
      <c r="G287" s="38" t="s">
        <v>78</v>
      </c>
      <c r="H287" s="38" t="s">
        <v>112</v>
      </c>
      <c r="I287" s="38" t="s">
        <v>18</v>
      </c>
      <c r="J287" s="43" t="s">
        <v>268</v>
      </c>
      <c r="K287" s="43" t="s">
        <v>30</v>
      </c>
      <c r="L287" s="44">
        <v>346.6</v>
      </c>
      <c r="M287" s="44">
        <v>225</v>
      </c>
      <c r="N287" s="44">
        <v>225</v>
      </c>
    </row>
    <row r="288" spans="1:14" ht="18.75">
      <c r="A288" s="8"/>
      <c r="C288" s="8"/>
      <c r="E288" s="8"/>
      <c r="F288" s="37" t="s">
        <v>596</v>
      </c>
      <c r="G288" s="38" t="s">
        <v>78</v>
      </c>
      <c r="H288" s="38" t="s">
        <v>112</v>
      </c>
      <c r="I288" s="38" t="s">
        <v>18</v>
      </c>
      <c r="J288" s="43" t="s">
        <v>595</v>
      </c>
      <c r="K288" s="38"/>
      <c r="L288" s="44">
        <f>L289</f>
        <v>1.7</v>
      </c>
      <c r="M288" s="44">
        <f>M289</f>
        <v>0</v>
      </c>
      <c r="N288" s="44">
        <f>N289</f>
        <v>0</v>
      </c>
    </row>
    <row r="289" spans="1:14" ht="18.75">
      <c r="A289" s="8"/>
      <c r="C289" s="8"/>
      <c r="E289" s="8"/>
      <c r="F289" s="37" t="s">
        <v>31</v>
      </c>
      <c r="G289" s="38" t="s">
        <v>78</v>
      </c>
      <c r="H289" s="38" t="s">
        <v>112</v>
      </c>
      <c r="I289" s="38" t="s">
        <v>18</v>
      </c>
      <c r="J289" s="43" t="s">
        <v>595</v>
      </c>
      <c r="K289" s="43" t="s">
        <v>30</v>
      </c>
      <c r="L289" s="44">
        <v>1.7</v>
      </c>
      <c r="M289" s="44">
        <v>0</v>
      </c>
      <c r="N289" s="44">
        <v>0</v>
      </c>
    </row>
    <row r="290" spans="1:14" ht="66">
      <c r="A290" s="8"/>
      <c r="C290" s="8"/>
      <c r="E290" s="8"/>
      <c r="F290" s="37" t="s">
        <v>545</v>
      </c>
      <c r="G290" s="38" t="s">
        <v>78</v>
      </c>
      <c r="H290" s="38" t="s">
        <v>112</v>
      </c>
      <c r="I290" s="38" t="s">
        <v>18</v>
      </c>
      <c r="J290" s="43" t="s">
        <v>544</v>
      </c>
      <c r="K290" s="43"/>
      <c r="L290" s="44">
        <f>L291+L292</f>
        <v>534.2</v>
      </c>
      <c r="M290" s="44">
        <f>M292</f>
        <v>0</v>
      </c>
      <c r="N290" s="44">
        <f>N292</f>
        <v>0</v>
      </c>
    </row>
    <row r="291" spans="1:14" ht="49.5">
      <c r="A291" s="8"/>
      <c r="C291" s="8"/>
      <c r="E291" s="8"/>
      <c r="F291" s="37" t="s">
        <v>17</v>
      </c>
      <c r="G291" s="38" t="s">
        <v>78</v>
      </c>
      <c r="H291" s="38" t="s">
        <v>112</v>
      </c>
      <c r="I291" s="38" t="s">
        <v>18</v>
      </c>
      <c r="J291" s="43" t="s">
        <v>544</v>
      </c>
      <c r="K291" s="43" t="s">
        <v>16</v>
      </c>
      <c r="L291" s="44">
        <v>272.3</v>
      </c>
      <c r="M291" s="44">
        <v>0</v>
      </c>
      <c r="N291" s="44">
        <v>0</v>
      </c>
    </row>
    <row r="292" spans="1:14" ht="18.75">
      <c r="A292" s="8"/>
      <c r="C292" s="8"/>
      <c r="E292" s="8"/>
      <c r="F292" s="37" t="s">
        <v>539</v>
      </c>
      <c r="G292" s="38" t="s">
        <v>78</v>
      </c>
      <c r="H292" s="38" t="s">
        <v>112</v>
      </c>
      <c r="I292" s="38" t="s">
        <v>18</v>
      </c>
      <c r="J292" s="43" t="s">
        <v>544</v>
      </c>
      <c r="K292" s="43" t="s">
        <v>538</v>
      </c>
      <c r="L292" s="44">
        <v>261.9</v>
      </c>
      <c r="M292" s="44">
        <v>0</v>
      </c>
      <c r="N292" s="44">
        <v>0</v>
      </c>
    </row>
    <row r="293" spans="1:14" ht="49.5">
      <c r="A293" s="8"/>
      <c r="C293" s="8"/>
      <c r="E293" s="8"/>
      <c r="F293" s="37" t="s">
        <v>379</v>
      </c>
      <c r="G293" s="38" t="s">
        <v>78</v>
      </c>
      <c r="H293" s="38" t="s">
        <v>112</v>
      </c>
      <c r="I293" s="38" t="s">
        <v>18</v>
      </c>
      <c r="J293" s="43" t="s">
        <v>269</v>
      </c>
      <c r="K293" s="43"/>
      <c r="L293" s="44">
        <f>L294</f>
        <v>2274.8</v>
      </c>
      <c r="M293" s="44">
        <f>M294</f>
        <v>500</v>
      </c>
      <c r="N293" s="44">
        <f>N294</f>
        <v>500</v>
      </c>
    </row>
    <row r="294" spans="1:14" ht="49.5">
      <c r="A294" s="8"/>
      <c r="C294" s="8"/>
      <c r="E294" s="8"/>
      <c r="F294" s="37" t="s">
        <v>17</v>
      </c>
      <c r="G294" s="38" t="s">
        <v>78</v>
      </c>
      <c r="H294" s="38" t="s">
        <v>112</v>
      </c>
      <c r="I294" s="38" t="s">
        <v>18</v>
      </c>
      <c r="J294" s="43" t="s">
        <v>269</v>
      </c>
      <c r="K294" s="43" t="s">
        <v>16</v>
      </c>
      <c r="L294" s="44">
        <v>2274.8</v>
      </c>
      <c r="M294" s="44">
        <v>500</v>
      </c>
      <c r="N294" s="44">
        <v>500</v>
      </c>
    </row>
    <row r="295" spans="1:14" ht="18.75">
      <c r="A295" s="8"/>
      <c r="C295" s="8"/>
      <c r="E295" s="8"/>
      <c r="F295" s="37" t="s">
        <v>547</v>
      </c>
      <c r="G295" s="38" t="s">
        <v>78</v>
      </c>
      <c r="H295" s="38" t="s">
        <v>112</v>
      </c>
      <c r="I295" s="38" t="s">
        <v>18</v>
      </c>
      <c r="J295" s="43" t="s">
        <v>546</v>
      </c>
      <c r="K295" s="43"/>
      <c r="L295" s="44">
        <f>L296</f>
        <v>0</v>
      </c>
      <c r="M295" s="44">
        <f>M296</f>
        <v>0</v>
      </c>
      <c r="N295" s="44">
        <f>N296</f>
        <v>0</v>
      </c>
    </row>
    <row r="296" spans="1:14" ht="49.5">
      <c r="A296" s="8"/>
      <c r="C296" s="8"/>
      <c r="E296" s="8"/>
      <c r="F296" s="37" t="s">
        <v>17</v>
      </c>
      <c r="G296" s="38" t="s">
        <v>78</v>
      </c>
      <c r="H296" s="38" t="s">
        <v>112</v>
      </c>
      <c r="I296" s="38" t="s">
        <v>18</v>
      </c>
      <c r="J296" s="43" t="s">
        <v>546</v>
      </c>
      <c r="K296" s="43" t="s">
        <v>16</v>
      </c>
      <c r="L296" s="44">
        <v>0</v>
      </c>
      <c r="M296" s="44">
        <v>0</v>
      </c>
      <c r="N296" s="44">
        <v>0</v>
      </c>
    </row>
    <row r="297" spans="1:14" ht="99">
      <c r="A297" s="8"/>
      <c r="C297" s="8"/>
      <c r="E297" s="8"/>
      <c r="F297" s="49" t="s">
        <v>474</v>
      </c>
      <c r="G297" s="41" t="s">
        <v>79</v>
      </c>
      <c r="H297" s="38"/>
      <c r="I297" s="38"/>
      <c r="J297" s="43"/>
      <c r="K297" s="38"/>
      <c r="L297" s="51">
        <f>L298+L300+L302</f>
        <v>25433</v>
      </c>
      <c r="M297" s="51">
        <f>M298+M300+M302</f>
        <v>13685</v>
      </c>
      <c r="N297" s="51">
        <f>N298+N300+N302</f>
        <v>12310</v>
      </c>
    </row>
    <row r="298" spans="1:14" ht="36" customHeight="1">
      <c r="A298" s="8"/>
      <c r="C298" s="8"/>
      <c r="E298" s="8"/>
      <c r="F298" s="37" t="s">
        <v>243</v>
      </c>
      <c r="G298" s="38" t="s">
        <v>79</v>
      </c>
      <c r="H298" s="38" t="s">
        <v>112</v>
      </c>
      <c r="I298" s="38" t="s">
        <v>18</v>
      </c>
      <c r="J298" s="43" t="s">
        <v>165</v>
      </c>
      <c r="K298" s="38"/>
      <c r="L298" s="44">
        <f>L299</f>
        <v>14513</v>
      </c>
      <c r="M298" s="44">
        <f>M299</f>
        <v>7200</v>
      </c>
      <c r="N298" s="44">
        <f>N299</f>
        <v>6300</v>
      </c>
    </row>
    <row r="299" spans="1:14" ht="18.75">
      <c r="A299" s="8"/>
      <c r="C299" s="8"/>
      <c r="E299" s="8"/>
      <c r="F299" s="37" t="s">
        <v>20</v>
      </c>
      <c r="G299" s="38" t="s">
        <v>79</v>
      </c>
      <c r="H299" s="38" t="s">
        <v>112</v>
      </c>
      <c r="I299" s="38" t="s">
        <v>18</v>
      </c>
      <c r="J299" s="43" t="s">
        <v>165</v>
      </c>
      <c r="K299" s="38" t="s">
        <v>19</v>
      </c>
      <c r="L299" s="44">
        <v>14513</v>
      </c>
      <c r="M299" s="44">
        <v>7200</v>
      </c>
      <c r="N299" s="44">
        <v>6300</v>
      </c>
    </row>
    <row r="300" spans="1:14" ht="66">
      <c r="A300" s="8"/>
      <c r="C300" s="8"/>
      <c r="E300" s="8"/>
      <c r="F300" s="37" t="s">
        <v>470</v>
      </c>
      <c r="G300" s="38" t="s">
        <v>79</v>
      </c>
      <c r="H300" s="38" t="s">
        <v>112</v>
      </c>
      <c r="I300" s="38" t="s">
        <v>18</v>
      </c>
      <c r="J300" s="43" t="s">
        <v>468</v>
      </c>
      <c r="K300" s="38"/>
      <c r="L300" s="44">
        <f>L301</f>
        <v>0</v>
      </c>
      <c r="M300" s="44">
        <f>M301</f>
        <v>30</v>
      </c>
      <c r="N300" s="44">
        <f>N301</f>
        <v>30</v>
      </c>
    </row>
    <row r="301" spans="1:14" ht="18.75">
      <c r="A301" s="8"/>
      <c r="C301" s="8"/>
      <c r="E301" s="8"/>
      <c r="F301" s="37" t="s">
        <v>20</v>
      </c>
      <c r="G301" s="38" t="s">
        <v>79</v>
      </c>
      <c r="H301" s="38" t="s">
        <v>112</v>
      </c>
      <c r="I301" s="38" t="s">
        <v>18</v>
      </c>
      <c r="J301" s="43" t="s">
        <v>468</v>
      </c>
      <c r="K301" s="38" t="s">
        <v>19</v>
      </c>
      <c r="L301" s="44">
        <v>0</v>
      </c>
      <c r="M301" s="44">
        <v>30</v>
      </c>
      <c r="N301" s="44">
        <v>30</v>
      </c>
    </row>
    <row r="302" spans="1:14" ht="33">
      <c r="A302" s="8"/>
      <c r="C302" s="8"/>
      <c r="E302" s="8"/>
      <c r="F302" s="37" t="s">
        <v>160</v>
      </c>
      <c r="G302" s="38" t="s">
        <v>79</v>
      </c>
      <c r="H302" s="38" t="s">
        <v>112</v>
      </c>
      <c r="I302" s="38" t="s">
        <v>18</v>
      </c>
      <c r="J302" s="38" t="s">
        <v>161</v>
      </c>
      <c r="K302" s="38"/>
      <c r="L302" s="44">
        <f>L303</f>
        <v>10920</v>
      </c>
      <c r="M302" s="44">
        <f>M303</f>
        <v>6455</v>
      </c>
      <c r="N302" s="44">
        <f>N303</f>
        <v>5980</v>
      </c>
    </row>
    <row r="303" spans="1:14" ht="18.75">
      <c r="A303" s="8"/>
      <c r="C303" s="8"/>
      <c r="E303" s="8"/>
      <c r="F303" s="37" t="s">
        <v>20</v>
      </c>
      <c r="G303" s="38" t="s">
        <v>79</v>
      </c>
      <c r="H303" s="38" t="s">
        <v>112</v>
      </c>
      <c r="I303" s="38" t="s">
        <v>18</v>
      </c>
      <c r="J303" s="38" t="s">
        <v>161</v>
      </c>
      <c r="K303" s="38" t="s">
        <v>19</v>
      </c>
      <c r="L303" s="44">
        <v>10920</v>
      </c>
      <c r="M303" s="44">
        <v>6455</v>
      </c>
      <c r="N303" s="44">
        <v>5980</v>
      </c>
    </row>
    <row r="304" spans="1:14" ht="100.5" customHeight="1">
      <c r="A304" s="8"/>
      <c r="C304" s="8"/>
      <c r="E304" s="8"/>
      <c r="F304" s="49" t="s">
        <v>533</v>
      </c>
      <c r="G304" s="41" t="s">
        <v>80</v>
      </c>
      <c r="H304" s="50"/>
      <c r="I304" s="50"/>
      <c r="J304" s="50"/>
      <c r="K304" s="50"/>
      <c r="L304" s="51">
        <f>L305+L314+L335+L338+L345</f>
        <v>374290.3</v>
      </c>
      <c r="M304" s="51">
        <f>M305+M314+M335+M338</f>
        <v>161994.6</v>
      </c>
      <c r="N304" s="51">
        <f>N305+N314+N335+N338</f>
        <v>158873.2</v>
      </c>
    </row>
    <row r="305" spans="1:15" ht="49.5" customHeight="1">
      <c r="A305" s="8"/>
      <c r="C305" s="8"/>
      <c r="E305" s="8"/>
      <c r="F305" s="37" t="s">
        <v>170</v>
      </c>
      <c r="G305" s="38" t="s">
        <v>80</v>
      </c>
      <c r="H305" s="38" t="s">
        <v>15</v>
      </c>
      <c r="I305" s="50"/>
      <c r="J305" s="50"/>
      <c r="K305" s="50"/>
      <c r="L305" s="44">
        <f>L306+L308+L310+L312</f>
        <v>243821.1</v>
      </c>
      <c r="M305" s="44">
        <f>M306+M308+M312</f>
        <v>52631.6</v>
      </c>
      <c r="N305" s="44">
        <f>N306+N308+N312</f>
        <v>52631.6</v>
      </c>
      <c r="O305" s="60"/>
    </row>
    <row r="306" spans="1:14" s="7" customFormat="1" ht="49.5">
      <c r="A306" s="5" t="s">
        <v>122</v>
      </c>
      <c r="B306" s="6" t="s">
        <v>123</v>
      </c>
      <c r="C306" s="5" t="s">
        <v>12</v>
      </c>
      <c r="D306" s="6" t="s">
        <v>13</v>
      </c>
      <c r="E306" s="5" t="s">
        <v>14</v>
      </c>
      <c r="F306" s="37" t="s">
        <v>380</v>
      </c>
      <c r="G306" s="38" t="s">
        <v>80</v>
      </c>
      <c r="H306" s="38" t="s">
        <v>15</v>
      </c>
      <c r="I306" s="38" t="s">
        <v>18</v>
      </c>
      <c r="J306" s="38" t="s">
        <v>166</v>
      </c>
      <c r="K306" s="58"/>
      <c r="L306" s="44">
        <f>L307</f>
        <v>8814.1</v>
      </c>
      <c r="M306" s="44">
        <f>M307</f>
        <v>0</v>
      </c>
      <c r="N306" s="44">
        <f>N307</f>
        <v>0</v>
      </c>
    </row>
    <row r="307" spans="1:14" s="7" customFormat="1" ht="49.5">
      <c r="A307" s="5"/>
      <c r="B307" s="6"/>
      <c r="C307" s="5"/>
      <c r="D307" s="6"/>
      <c r="E307" s="5"/>
      <c r="F307" s="37" t="s">
        <v>17</v>
      </c>
      <c r="G307" s="38" t="s">
        <v>80</v>
      </c>
      <c r="H307" s="38" t="s">
        <v>15</v>
      </c>
      <c r="I307" s="38" t="s">
        <v>18</v>
      </c>
      <c r="J307" s="38" t="s">
        <v>166</v>
      </c>
      <c r="K307" s="58">
        <v>240</v>
      </c>
      <c r="L307" s="44">
        <v>8814.1</v>
      </c>
      <c r="M307" s="44">
        <v>0</v>
      </c>
      <c r="N307" s="44">
        <v>0</v>
      </c>
    </row>
    <row r="308" spans="1:14" s="7" customFormat="1" ht="33">
      <c r="A308" s="5"/>
      <c r="B308" s="6"/>
      <c r="C308" s="5"/>
      <c r="D308" s="6"/>
      <c r="E308" s="5"/>
      <c r="F308" s="37" t="s">
        <v>493</v>
      </c>
      <c r="G308" s="38" t="s">
        <v>80</v>
      </c>
      <c r="H308" s="38" t="s">
        <v>15</v>
      </c>
      <c r="I308" s="38" t="s">
        <v>18</v>
      </c>
      <c r="J308" s="38" t="s">
        <v>492</v>
      </c>
      <c r="K308" s="58"/>
      <c r="L308" s="44">
        <f>L309</f>
        <v>0</v>
      </c>
      <c r="M308" s="44">
        <f>M309</f>
        <v>50000</v>
      </c>
      <c r="N308" s="44">
        <f>N309</f>
        <v>50000</v>
      </c>
    </row>
    <row r="309" spans="1:14" s="7" customFormat="1" ht="49.5">
      <c r="A309" s="5"/>
      <c r="B309" s="6"/>
      <c r="C309" s="5"/>
      <c r="D309" s="6"/>
      <c r="E309" s="5"/>
      <c r="F309" s="37" t="s">
        <v>17</v>
      </c>
      <c r="G309" s="38" t="s">
        <v>80</v>
      </c>
      <c r="H309" s="38" t="s">
        <v>15</v>
      </c>
      <c r="I309" s="38" t="s">
        <v>18</v>
      </c>
      <c r="J309" s="38" t="s">
        <v>492</v>
      </c>
      <c r="K309" s="58">
        <v>240</v>
      </c>
      <c r="L309" s="44">
        <v>0</v>
      </c>
      <c r="M309" s="44">
        <v>50000</v>
      </c>
      <c r="N309" s="44">
        <v>50000</v>
      </c>
    </row>
    <row r="310" spans="1:14" s="7" customFormat="1" ht="181.5">
      <c r="A310" s="5"/>
      <c r="B310" s="6"/>
      <c r="C310" s="5"/>
      <c r="D310" s="6"/>
      <c r="E310" s="5"/>
      <c r="F310" s="37" t="s">
        <v>549</v>
      </c>
      <c r="G310" s="38" t="s">
        <v>80</v>
      </c>
      <c r="H310" s="38" t="s">
        <v>15</v>
      </c>
      <c r="I310" s="38" t="s">
        <v>18</v>
      </c>
      <c r="J310" s="38" t="s">
        <v>548</v>
      </c>
      <c r="K310" s="58"/>
      <c r="L310" s="44">
        <f>L311</f>
        <v>235007</v>
      </c>
      <c r="M310" s="44">
        <f>M311</f>
        <v>0</v>
      </c>
      <c r="N310" s="44">
        <f>N311</f>
        <v>0</v>
      </c>
    </row>
    <row r="311" spans="1:14" s="7" customFormat="1" ht="18.75">
      <c r="A311" s="5"/>
      <c r="B311" s="6"/>
      <c r="C311" s="5"/>
      <c r="D311" s="6"/>
      <c r="E311" s="5"/>
      <c r="F311" s="37" t="s">
        <v>82</v>
      </c>
      <c r="G311" s="38" t="s">
        <v>80</v>
      </c>
      <c r="H311" s="38" t="s">
        <v>15</v>
      </c>
      <c r="I311" s="38" t="s">
        <v>18</v>
      </c>
      <c r="J311" s="38" t="s">
        <v>548</v>
      </c>
      <c r="K311" s="58">
        <v>410</v>
      </c>
      <c r="L311" s="44">
        <v>235007</v>
      </c>
      <c r="M311" s="44">
        <v>0</v>
      </c>
      <c r="N311" s="44">
        <v>0</v>
      </c>
    </row>
    <row r="312" spans="1:14" s="7" customFormat="1" ht="33">
      <c r="A312" s="5"/>
      <c r="B312" s="6"/>
      <c r="C312" s="5"/>
      <c r="D312" s="6"/>
      <c r="E312" s="5"/>
      <c r="F312" s="37" t="s">
        <v>493</v>
      </c>
      <c r="G312" s="38" t="s">
        <v>80</v>
      </c>
      <c r="H312" s="38" t="s">
        <v>15</v>
      </c>
      <c r="I312" s="38" t="s">
        <v>18</v>
      </c>
      <c r="J312" s="38" t="s">
        <v>494</v>
      </c>
      <c r="K312" s="58"/>
      <c r="L312" s="44">
        <f>L313</f>
        <v>0</v>
      </c>
      <c r="M312" s="44">
        <f>M313</f>
        <v>2631.6</v>
      </c>
      <c r="N312" s="44">
        <f>N313</f>
        <v>2631.6</v>
      </c>
    </row>
    <row r="313" spans="1:14" s="7" customFormat="1" ht="49.5">
      <c r="A313" s="5"/>
      <c r="B313" s="6"/>
      <c r="C313" s="5"/>
      <c r="D313" s="6"/>
      <c r="E313" s="5"/>
      <c r="F313" s="37" t="s">
        <v>17</v>
      </c>
      <c r="G313" s="38" t="s">
        <v>80</v>
      </c>
      <c r="H313" s="38" t="s">
        <v>15</v>
      </c>
      <c r="I313" s="38" t="s">
        <v>18</v>
      </c>
      <c r="J313" s="38" t="s">
        <v>494</v>
      </c>
      <c r="K313" s="58">
        <v>240</v>
      </c>
      <c r="L313" s="44">
        <v>0</v>
      </c>
      <c r="M313" s="44">
        <v>2631.6</v>
      </c>
      <c r="N313" s="44">
        <v>2631.6</v>
      </c>
    </row>
    <row r="314" spans="1:14" s="7" customFormat="1" ht="33">
      <c r="A314" s="5"/>
      <c r="B314" s="6"/>
      <c r="C314" s="5"/>
      <c r="D314" s="6"/>
      <c r="E314" s="5"/>
      <c r="F314" s="37" t="s">
        <v>171</v>
      </c>
      <c r="G314" s="38" t="s">
        <v>80</v>
      </c>
      <c r="H314" s="38" t="s">
        <v>23</v>
      </c>
      <c r="I314" s="38"/>
      <c r="J314" s="38"/>
      <c r="K314" s="58"/>
      <c r="L314" s="44">
        <f>L315+L320+L325+L330</f>
        <v>89369.6</v>
      </c>
      <c r="M314" s="44">
        <f>M315+M320+M325+M330</f>
        <v>79341.6</v>
      </c>
      <c r="N314" s="44">
        <f>N315+N320+N325+N330</f>
        <v>79841.6</v>
      </c>
    </row>
    <row r="315" spans="1:14" s="7" customFormat="1" ht="33">
      <c r="A315" s="5"/>
      <c r="B315" s="6"/>
      <c r="C315" s="5"/>
      <c r="D315" s="6"/>
      <c r="E315" s="5"/>
      <c r="F315" s="37" t="s">
        <v>524</v>
      </c>
      <c r="G315" s="38" t="s">
        <v>80</v>
      </c>
      <c r="H315" s="38" t="s">
        <v>23</v>
      </c>
      <c r="I315" s="38" t="s">
        <v>10</v>
      </c>
      <c r="J315" s="38"/>
      <c r="K315" s="58"/>
      <c r="L315" s="44">
        <f>L316+L318</f>
        <v>46754.1</v>
      </c>
      <c r="M315" s="44">
        <f>M316+M318</f>
        <v>52940</v>
      </c>
      <c r="N315" s="44">
        <f>N316+N318</f>
        <v>52940</v>
      </c>
    </row>
    <row r="316" spans="1:14" ht="70.5" customHeight="1">
      <c r="A316" s="8"/>
      <c r="C316" s="8"/>
      <c r="E316" s="8"/>
      <c r="F316" s="37" t="s">
        <v>534</v>
      </c>
      <c r="G316" s="38" t="s">
        <v>80</v>
      </c>
      <c r="H316" s="38" t="s">
        <v>23</v>
      </c>
      <c r="I316" s="38" t="s">
        <v>10</v>
      </c>
      <c r="J316" s="38" t="s">
        <v>167</v>
      </c>
      <c r="K316" s="58"/>
      <c r="L316" s="44">
        <f>L317</f>
        <v>1571.1</v>
      </c>
      <c r="M316" s="44">
        <f>M317</f>
        <v>0</v>
      </c>
      <c r="N316" s="44">
        <f>N317</f>
        <v>0</v>
      </c>
    </row>
    <row r="317" spans="1:14" ht="82.5">
      <c r="A317" s="8"/>
      <c r="C317" s="8"/>
      <c r="E317" s="8"/>
      <c r="F317" s="37" t="s">
        <v>274</v>
      </c>
      <c r="G317" s="38" t="s">
        <v>80</v>
      </c>
      <c r="H317" s="38" t="s">
        <v>23</v>
      </c>
      <c r="I317" s="38" t="s">
        <v>10</v>
      </c>
      <c r="J317" s="38" t="s">
        <v>167</v>
      </c>
      <c r="K317" s="58">
        <v>810</v>
      </c>
      <c r="L317" s="44">
        <v>1571.1</v>
      </c>
      <c r="M317" s="44">
        <v>0</v>
      </c>
      <c r="N317" s="44">
        <v>0</v>
      </c>
    </row>
    <row r="318" spans="1:14" ht="132">
      <c r="A318" s="8"/>
      <c r="C318" s="8"/>
      <c r="E318" s="8"/>
      <c r="F318" s="37" t="s">
        <v>523</v>
      </c>
      <c r="G318" s="38" t="s">
        <v>80</v>
      </c>
      <c r="H318" s="38" t="s">
        <v>23</v>
      </c>
      <c r="I318" s="38" t="s">
        <v>10</v>
      </c>
      <c r="J318" s="38" t="s">
        <v>499</v>
      </c>
      <c r="K318" s="58"/>
      <c r="L318" s="44">
        <f>L319</f>
        <v>45183</v>
      </c>
      <c r="M318" s="44">
        <f>M319</f>
        <v>52940</v>
      </c>
      <c r="N318" s="44">
        <f>N319</f>
        <v>52940</v>
      </c>
    </row>
    <row r="319" spans="1:14" ht="82.5">
      <c r="A319" s="8"/>
      <c r="C319" s="8"/>
      <c r="E319" s="8"/>
      <c r="F319" s="37" t="s">
        <v>274</v>
      </c>
      <c r="G319" s="38" t="s">
        <v>80</v>
      </c>
      <c r="H319" s="38" t="s">
        <v>23</v>
      </c>
      <c r="I319" s="38" t="s">
        <v>10</v>
      </c>
      <c r="J319" s="38" t="s">
        <v>499</v>
      </c>
      <c r="K319" s="58">
        <v>810</v>
      </c>
      <c r="L319" s="44">
        <v>45183</v>
      </c>
      <c r="M319" s="44">
        <v>52940</v>
      </c>
      <c r="N319" s="44">
        <v>52940</v>
      </c>
    </row>
    <row r="320" spans="1:14" ht="33">
      <c r="A320" s="8"/>
      <c r="C320" s="8"/>
      <c r="E320" s="8"/>
      <c r="F320" s="37" t="s">
        <v>525</v>
      </c>
      <c r="G320" s="38" t="s">
        <v>80</v>
      </c>
      <c r="H320" s="38" t="s">
        <v>23</v>
      </c>
      <c r="I320" s="38" t="s">
        <v>46</v>
      </c>
      <c r="J320" s="38"/>
      <c r="K320" s="58"/>
      <c r="L320" s="44">
        <f>L321+L323</f>
        <v>14311.9</v>
      </c>
      <c r="M320" s="44">
        <f>M321+M323</f>
        <v>16221.6</v>
      </c>
      <c r="N320" s="44">
        <f>N321+N323</f>
        <v>16221.6</v>
      </c>
    </row>
    <row r="321" spans="1:14" ht="82.5">
      <c r="A321" s="8"/>
      <c r="C321" s="8"/>
      <c r="E321" s="8"/>
      <c r="F321" s="37" t="s">
        <v>535</v>
      </c>
      <c r="G321" s="38" t="s">
        <v>80</v>
      </c>
      <c r="H321" s="38" t="s">
        <v>23</v>
      </c>
      <c r="I321" s="38" t="s">
        <v>46</v>
      </c>
      <c r="J321" s="38" t="s">
        <v>168</v>
      </c>
      <c r="K321" s="58"/>
      <c r="L321" s="44">
        <f>L322</f>
        <v>937.5</v>
      </c>
      <c r="M321" s="44">
        <f>M322</f>
        <v>0</v>
      </c>
      <c r="N321" s="44">
        <f>N322</f>
        <v>0</v>
      </c>
    </row>
    <row r="322" spans="1:14" ht="82.5">
      <c r="A322" s="8"/>
      <c r="C322" s="8"/>
      <c r="E322" s="8"/>
      <c r="F322" s="37" t="s">
        <v>274</v>
      </c>
      <c r="G322" s="38" t="s">
        <v>80</v>
      </c>
      <c r="H322" s="38" t="s">
        <v>23</v>
      </c>
      <c r="I322" s="38" t="s">
        <v>46</v>
      </c>
      <c r="J322" s="38" t="s">
        <v>168</v>
      </c>
      <c r="K322" s="58">
        <v>810</v>
      </c>
      <c r="L322" s="44">
        <v>937.5</v>
      </c>
      <c r="M322" s="44">
        <v>0</v>
      </c>
      <c r="N322" s="44">
        <v>0</v>
      </c>
    </row>
    <row r="323" spans="1:14" ht="132">
      <c r="A323" s="8"/>
      <c r="C323" s="8"/>
      <c r="E323" s="8"/>
      <c r="F323" s="37" t="s">
        <v>523</v>
      </c>
      <c r="G323" s="38" t="s">
        <v>80</v>
      </c>
      <c r="H323" s="38" t="s">
        <v>23</v>
      </c>
      <c r="I323" s="38" t="s">
        <v>46</v>
      </c>
      <c r="J323" s="38" t="s">
        <v>499</v>
      </c>
      <c r="K323" s="58"/>
      <c r="L323" s="44">
        <f>L324</f>
        <v>13374.4</v>
      </c>
      <c r="M323" s="44">
        <f>M324</f>
        <v>16221.6</v>
      </c>
      <c r="N323" s="44">
        <f>N324</f>
        <v>16221.6</v>
      </c>
    </row>
    <row r="324" spans="1:15" ht="82.5">
      <c r="A324" s="8"/>
      <c r="C324" s="8"/>
      <c r="E324" s="8"/>
      <c r="F324" s="37" t="s">
        <v>274</v>
      </c>
      <c r="G324" s="38" t="s">
        <v>80</v>
      </c>
      <c r="H324" s="38" t="s">
        <v>23</v>
      </c>
      <c r="I324" s="38" t="s">
        <v>46</v>
      </c>
      <c r="J324" s="38" t="s">
        <v>499</v>
      </c>
      <c r="K324" s="58">
        <v>810</v>
      </c>
      <c r="L324" s="44">
        <v>13374.4</v>
      </c>
      <c r="M324" s="44">
        <v>16221.6</v>
      </c>
      <c r="N324" s="44">
        <v>16221.6</v>
      </c>
      <c r="O324" s="60"/>
    </row>
    <row r="325" spans="1:14" ht="33">
      <c r="A325" s="8"/>
      <c r="C325" s="8"/>
      <c r="E325" s="8"/>
      <c r="F325" s="37" t="s">
        <v>537</v>
      </c>
      <c r="G325" s="38" t="s">
        <v>80</v>
      </c>
      <c r="H325" s="38" t="s">
        <v>23</v>
      </c>
      <c r="I325" s="38" t="s">
        <v>74</v>
      </c>
      <c r="J325" s="38"/>
      <c r="K325" s="58"/>
      <c r="L325" s="44">
        <f>L326+L328</f>
        <v>2531.6</v>
      </c>
      <c r="M325" s="44">
        <f>M326+M328</f>
        <v>680</v>
      </c>
      <c r="N325" s="44">
        <f>N326+N328</f>
        <v>1180</v>
      </c>
    </row>
    <row r="326" spans="1:14" ht="82.5">
      <c r="A326" s="8"/>
      <c r="C326" s="8"/>
      <c r="E326" s="8"/>
      <c r="F326" s="37" t="s">
        <v>536</v>
      </c>
      <c r="G326" s="38" t="s">
        <v>80</v>
      </c>
      <c r="H326" s="38" t="s">
        <v>23</v>
      </c>
      <c r="I326" s="38" t="s">
        <v>74</v>
      </c>
      <c r="J326" s="38" t="s">
        <v>169</v>
      </c>
      <c r="K326" s="58"/>
      <c r="L326" s="44">
        <f>L327</f>
        <v>74.2</v>
      </c>
      <c r="M326" s="44">
        <f>M327</f>
        <v>0</v>
      </c>
      <c r="N326" s="44">
        <f>N327</f>
        <v>500</v>
      </c>
    </row>
    <row r="327" spans="1:14" ht="82.5">
      <c r="A327" s="8"/>
      <c r="C327" s="8"/>
      <c r="E327" s="8"/>
      <c r="F327" s="37" t="s">
        <v>274</v>
      </c>
      <c r="G327" s="38" t="s">
        <v>80</v>
      </c>
      <c r="H327" s="38" t="s">
        <v>23</v>
      </c>
      <c r="I327" s="38" t="s">
        <v>74</v>
      </c>
      <c r="J327" s="38" t="s">
        <v>169</v>
      </c>
      <c r="K327" s="58">
        <v>810</v>
      </c>
      <c r="L327" s="44">
        <v>74.2</v>
      </c>
      <c r="M327" s="44">
        <v>0</v>
      </c>
      <c r="N327" s="44">
        <v>500</v>
      </c>
    </row>
    <row r="328" spans="1:14" ht="132">
      <c r="A328" s="8"/>
      <c r="C328" s="8"/>
      <c r="E328" s="8"/>
      <c r="F328" s="37" t="s">
        <v>523</v>
      </c>
      <c r="G328" s="38" t="s">
        <v>80</v>
      </c>
      <c r="H328" s="38" t="s">
        <v>23</v>
      </c>
      <c r="I328" s="38" t="s">
        <v>74</v>
      </c>
      <c r="J328" s="38" t="s">
        <v>499</v>
      </c>
      <c r="K328" s="58"/>
      <c r="L328" s="44">
        <f>L329</f>
        <v>2457.4</v>
      </c>
      <c r="M328" s="44">
        <f>M329</f>
        <v>680</v>
      </c>
      <c r="N328" s="44">
        <f>N329</f>
        <v>680</v>
      </c>
    </row>
    <row r="329" spans="1:14" ht="82.5">
      <c r="A329" s="8"/>
      <c r="C329" s="8"/>
      <c r="E329" s="8"/>
      <c r="F329" s="37" t="s">
        <v>274</v>
      </c>
      <c r="G329" s="38" t="s">
        <v>80</v>
      </c>
      <c r="H329" s="38" t="s">
        <v>23</v>
      </c>
      <c r="I329" s="38" t="s">
        <v>74</v>
      </c>
      <c r="J329" s="38" t="s">
        <v>499</v>
      </c>
      <c r="K329" s="58">
        <v>810</v>
      </c>
      <c r="L329" s="44">
        <v>2457.4</v>
      </c>
      <c r="M329" s="44">
        <v>680</v>
      </c>
      <c r="N329" s="44">
        <v>680</v>
      </c>
    </row>
    <row r="330" spans="1:14" ht="33">
      <c r="A330" s="8"/>
      <c r="C330" s="8"/>
      <c r="E330" s="8"/>
      <c r="F330" s="37" t="s">
        <v>527</v>
      </c>
      <c r="G330" s="38" t="s">
        <v>80</v>
      </c>
      <c r="H330" s="38" t="s">
        <v>23</v>
      </c>
      <c r="I330" s="38" t="s">
        <v>76</v>
      </c>
      <c r="J330" s="38"/>
      <c r="K330" s="58"/>
      <c r="L330" s="44">
        <f>L331+L333</f>
        <v>25772</v>
      </c>
      <c r="M330" s="44">
        <f>M333</f>
        <v>9500</v>
      </c>
      <c r="N330" s="44">
        <f>N333</f>
        <v>9500</v>
      </c>
    </row>
    <row r="331" spans="1:14" ht="33">
      <c r="A331" s="8"/>
      <c r="C331" s="8"/>
      <c r="E331" s="8"/>
      <c r="F331" s="37" t="s">
        <v>550</v>
      </c>
      <c r="G331" s="38" t="s">
        <v>80</v>
      </c>
      <c r="H331" s="38" t="s">
        <v>23</v>
      </c>
      <c r="I331" s="38" t="s">
        <v>76</v>
      </c>
      <c r="J331" s="38" t="s">
        <v>551</v>
      </c>
      <c r="K331" s="58"/>
      <c r="L331" s="44">
        <f>L332</f>
        <v>910.8</v>
      </c>
      <c r="M331" s="44">
        <f>M332</f>
        <v>0</v>
      </c>
      <c r="N331" s="44">
        <f>N332</f>
        <v>0</v>
      </c>
    </row>
    <row r="332" spans="1:14" ht="82.5">
      <c r="A332" s="8"/>
      <c r="C332" s="8"/>
      <c r="E332" s="8"/>
      <c r="F332" s="37" t="s">
        <v>274</v>
      </c>
      <c r="G332" s="38" t="s">
        <v>80</v>
      </c>
      <c r="H332" s="38" t="s">
        <v>23</v>
      </c>
      <c r="I332" s="38" t="s">
        <v>76</v>
      </c>
      <c r="J332" s="38" t="s">
        <v>551</v>
      </c>
      <c r="K332" s="58">
        <v>810</v>
      </c>
      <c r="L332" s="44">
        <v>910.8</v>
      </c>
      <c r="M332" s="44">
        <v>0</v>
      </c>
      <c r="N332" s="44">
        <v>0</v>
      </c>
    </row>
    <row r="333" spans="1:14" ht="132">
      <c r="A333" s="8"/>
      <c r="C333" s="8"/>
      <c r="E333" s="8"/>
      <c r="F333" s="37" t="s">
        <v>523</v>
      </c>
      <c r="G333" s="38" t="s">
        <v>80</v>
      </c>
      <c r="H333" s="38" t="s">
        <v>23</v>
      </c>
      <c r="I333" s="38" t="s">
        <v>76</v>
      </c>
      <c r="J333" s="38" t="s">
        <v>499</v>
      </c>
      <c r="K333" s="58"/>
      <c r="L333" s="44">
        <f>L334</f>
        <v>24861.2</v>
      </c>
      <c r="M333" s="44">
        <f>M334</f>
        <v>9500</v>
      </c>
      <c r="N333" s="44">
        <f>N334</f>
        <v>9500</v>
      </c>
    </row>
    <row r="334" spans="1:14" ht="82.5">
      <c r="A334" s="8"/>
      <c r="C334" s="8"/>
      <c r="E334" s="8"/>
      <c r="F334" s="37" t="s">
        <v>274</v>
      </c>
      <c r="G334" s="38" t="s">
        <v>80</v>
      </c>
      <c r="H334" s="38" t="s">
        <v>23</v>
      </c>
      <c r="I334" s="38" t="s">
        <v>76</v>
      </c>
      <c r="J334" s="38" t="s">
        <v>499</v>
      </c>
      <c r="K334" s="58">
        <v>810</v>
      </c>
      <c r="L334" s="44">
        <v>24861.2</v>
      </c>
      <c r="M334" s="44">
        <v>9500</v>
      </c>
      <c r="N334" s="44">
        <v>9500</v>
      </c>
    </row>
    <row r="335" spans="1:14" ht="33">
      <c r="A335" s="8"/>
      <c r="C335" s="8"/>
      <c r="E335" s="8"/>
      <c r="F335" s="37" t="s">
        <v>234</v>
      </c>
      <c r="G335" s="38" t="s">
        <v>80</v>
      </c>
      <c r="H335" s="38" t="s">
        <v>34</v>
      </c>
      <c r="I335" s="38"/>
      <c r="J335" s="38"/>
      <c r="K335" s="58"/>
      <c r="L335" s="44">
        <f aca="true" t="shared" si="3" ref="L335:N336">L336</f>
        <v>713.7</v>
      </c>
      <c r="M335" s="44">
        <f t="shared" si="3"/>
        <v>200</v>
      </c>
      <c r="N335" s="44">
        <f t="shared" si="3"/>
        <v>200</v>
      </c>
    </row>
    <row r="336" spans="1:14" ht="49.5">
      <c r="A336" s="8"/>
      <c r="C336" s="8"/>
      <c r="E336" s="8"/>
      <c r="F336" s="56" t="s">
        <v>277</v>
      </c>
      <c r="G336" s="38" t="s">
        <v>80</v>
      </c>
      <c r="H336" s="38" t="s">
        <v>34</v>
      </c>
      <c r="I336" s="38" t="s">
        <v>18</v>
      </c>
      <c r="J336" s="38" t="s">
        <v>233</v>
      </c>
      <c r="K336" s="58"/>
      <c r="L336" s="44">
        <f>L337</f>
        <v>713.7</v>
      </c>
      <c r="M336" s="44">
        <f t="shared" si="3"/>
        <v>200</v>
      </c>
      <c r="N336" s="44">
        <f t="shared" si="3"/>
        <v>200</v>
      </c>
    </row>
    <row r="337" spans="1:14" ht="49.5">
      <c r="A337" s="8" t="s">
        <v>122</v>
      </c>
      <c r="B337" s="9" t="s">
        <v>123</v>
      </c>
      <c r="C337" s="8" t="s">
        <v>124</v>
      </c>
      <c r="D337" s="9" t="s">
        <v>125</v>
      </c>
      <c r="E337" s="8" t="s">
        <v>75</v>
      </c>
      <c r="F337" s="37" t="s">
        <v>17</v>
      </c>
      <c r="G337" s="38" t="s">
        <v>80</v>
      </c>
      <c r="H337" s="38" t="s">
        <v>34</v>
      </c>
      <c r="I337" s="38" t="s">
        <v>18</v>
      </c>
      <c r="J337" s="38" t="s">
        <v>233</v>
      </c>
      <c r="K337" s="38" t="s">
        <v>16</v>
      </c>
      <c r="L337" s="44">
        <v>713.7</v>
      </c>
      <c r="M337" s="44">
        <v>200</v>
      </c>
      <c r="N337" s="44">
        <v>200</v>
      </c>
    </row>
    <row r="338" spans="1:14" ht="18.75">
      <c r="A338" s="8"/>
      <c r="C338" s="8"/>
      <c r="E338" s="8"/>
      <c r="F338" s="37" t="s">
        <v>312</v>
      </c>
      <c r="G338" s="38" t="s">
        <v>80</v>
      </c>
      <c r="H338" s="38" t="s">
        <v>39</v>
      </c>
      <c r="I338" s="38"/>
      <c r="J338" s="38"/>
      <c r="K338" s="38"/>
      <c r="L338" s="44">
        <f>L339+L341+L343</f>
        <v>38970.6</v>
      </c>
      <c r="M338" s="44">
        <f>M339+M341+M343</f>
        <v>29821.399999999998</v>
      </c>
      <c r="N338" s="44">
        <f>N339+N341+N343</f>
        <v>26200</v>
      </c>
    </row>
    <row r="339" spans="1:14" ht="115.5">
      <c r="A339" s="8"/>
      <c r="C339" s="8"/>
      <c r="E339" s="8"/>
      <c r="F339" s="37" t="s">
        <v>311</v>
      </c>
      <c r="G339" s="38" t="s">
        <v>80</v>
      </c>
      <c r="H339" s="38" t="s">
        <v>39</v>
      </c>
      <c r="I339" s="38" t="s">
        <v>18</v>
      </c>
      <c r="J339" s="38" t="s">
        <v>462</v>
      </c>
      <c r="K339" s="38"/>
      <c r="L339" s="44">
        <f>L340</f>
        <v>13197.4</v>
      </c>
      <c r="M339" s="44">
        <f>M340</f>
        <v>19295.1</v>
      </c>
      <c r="N339" s="44">
        <f>N340</f>
        <v>2050</v>
      </c>
    </row>
    <row r="340" spans="1:14" ht="49.5">
      <c r="A340" s="8"/>
      <c r="C340" s="8"/>
      <c r="E340" s="8"/>
      <c r="F340" s="37" t="s">
        <v>17</v>
      </c>
      <c r="G340" s="38" t="s">
        <v>80</v>
      </c>
      <c r="H340" s="38" t="s">
        <v>39</v>
      </c>
      <c r="I340" s="38" t="s">
        <v>18</v>
      </c>
      <c r="J340" s="38" t="s">
        <v>462</v>
      </c>
      <c r="K340" s="43" t="s">
        <v>16</v>
      </c>
      <c r="L340" s="44">
        <v>13197.4</v>
      </c>
      <c r="M340" s="44">
        <v>19295.1</v>
      </c>
      <c r="N340" s="44">
        <v>2050</v>
      </c>
    </row>
    <row r="341" spans="1:14" ht="115.5">
      <c r="A341" s="8"/>
      <c r="C341" s="8"/>
      <c r="E341" s="8"/>
      <c r="F341" s="37" t="s">
        <v>311</v>
      </c>
      <c r="G341" s="38" t="s">
        <v>80</v>
      </c>
      <c r="H341" s="38" t="s">
        <v>39</v>
      </c>
      <c r="I341" s="38" t="s">
        <v>18</v>
      </c>
      <c r="J341" s="38" t="s">
        <v>490</v>
      </c>
      <c r="K341" s="38"/>
      <c r="L341" s="44">
        <f>L342</f>
        <v>25000</v>
      </c>
      <c r="M341" s="44">
        <f>M342</f>
        <v>10000</v>
      </c>
      <c r="N341" s="44">
        <f>N342</f>
        <v>23000</v>
      </c>
    </row>
    <row r="342" spans="1:14" ht="49.5">
      <c r="A342" s="8"/>
      <c r="C342" s="8"/>
      <c r="E342" s="8"/>
      <c r="F342" s="37" t="s">
        <v>17</v>
      </c>
      <c r="G342" s="38" t="s">
        <v>80</v>
      </c>
      <c r="H342" s="38" t="s">
        <v>39</v>
      </c>
      <c r="I342" s="38" t="s">
        <v>18</v>
      </c>
      <c r="J342" s="38" t="s">
        <v>490</v>
      </c>
      <c r="K342" s="38" t="s">
        <v>16</v>
      </c>
      <c r="L342" s="44">
        <v>25000</v>
      </c>
      <c r="M342" s="44">
        <v>10000</v>
      </c>
      <c r="N342" s="44">
        <v>23000</v>
      </c>
    </row>
    <row r="343" spans="1:14" ht="115.5">
      <c r="A343" s="8"/>
      <c r="C343" s="8"/>
      <c r="E343" s="8"/>
      <c r="F343" s="37" t="s">
        <v>311</v>
      </c>
      <c r="G343" s="38" t="s">
        <v>80</v>
      </c>
      <c r="H343" s="38" t="s">
        <v>39</v>
      </c>
      <c r="I343" s="38" t="s">
        <v>18</v>
      </c>
      <c r="J343" s="38" t="s">
        <v>491</v>
      </c>
      <c r="K343" s="38"/>
      <c r="L343" s="44">
        <f>L344</f>
        <v>773.2</v>
      </c>
      <c r="M343" s="44">
        <f>M344</f>
        <v>526.3</v>
      </c>
      <c r="N343" s="44">
        <f>N344</f>
        <v>1150</v>
      </c>
    </row>
    <row r="344" spans="1:14" ht="49.5">
      <c r="A344" s="8"/>
      <c r="C344" s="8"/>
      <c r="E344" s="8"/>
      <c r="F344" s="37" t="s">
        <v>17</v>
      </c>
      <c r="G344" s="38" t="s">
        <v>80</v>
      </c>
      <c r="H344" s="38" t="s">
        <v>39</v>
      </c>
      <c r="I344" s="38" t="s">
        <v>18</v>
      </c>
      <c r="J344" s="38" t="s">
        <v>491</v>
      </c>
      <c r="K344" s="38" t="s">
        <v>16</v>
      </c>
      <c r="L344" s="44">
        <v>773.2</v>
      </c>
      <c r="M344" s="44">
        <v>526.3</v>
      </c>
      <c r="N344" s="44">
        <v>1150</v>
      </c>
    </row>
    <row r="345" spans="1:14" ht="35.25" customHeight="1">
      <c r="A345" s="8"/>
      <c r="C345" s="8"/>
      <c r="E345" s="8"/>
      <c r="F345" s="37" t="s">
        <v>552</v>
      </c>
      <c r="G345" s="38" t="s">
        <v>80</v>
      </c>
      <c r="H345" s="38" t="s">
        <v>270</v>
      </c>
      <c r="I345" s="38" t="s">
        <v>18</v>
      </c>
      <c r="J345" s="38"/>
      <c r="K345" s="38"/>
      <c r="L345" s="44">
        <f aca="true" t="shared" si="4" ref="L345:N346">L346</f>
        <v>1415.3</v>
      </c>
      <c r="M345" s="44">
        <f t="shared" si="4"/>
        <v>0</v>
      </c>
      <c r="N345" s="44">
        <f t="shared" si="4"/>
        <v>0</v>
      </c>
    </row>
    <row r="346" spans="1:14" ht="181.5">
      <c r="A346" s="8"/>
      <c r="C346" s="8"/>
      <c r="E346" s="8"/>
      <c r="F346" s="37" t="s">
        <v>554</v>
      </c>
      <c r="G346" s="38" t="s">
        <v>80</v>
      </c>
      <c r="H346" s="38" t="s">
        <v>270</v>
      </c>
      <c r="I346" s="38" t="s">
        <v>18</v>
      </c>
      <c r="J346" s="38" t="s">
        <v>553</v>
      </c>
      <c r="K346" s="38"/>
      <c r="L346" s="44">
        <f t="shared" si="4"/>
        <v>1415.3</v>
      </c>
      <c r="M346" s="44">
        <f t="shared" si="4"/>
        <v>0</v>
      </c>
      <c r="N346" s="44">
        <f t="shared" si="4"/>
        <v>0</v>
      </c>
    </row>
    <row r="347" spans="1:14" ht="49.5">
      <c r="A347" s="8"/>
      <c r="C347" s="8"/>
      <c r="E347" s="8"/>
      <c r="F347" s="37" t="s">
        <v>17</v>
      </c>
      <c r="G347" s="38" t="s">
        <v>80</v>
      </c>
      <c r="H347" s="38" t="s">
        <v>270</v>
      </c>
      <c r="I347" s="38" t="s">
        <v>18</v>
      </c>
      <c r="J347" s="38" t="s">
        <v>553</v>
      </c>
      <c r="K347" s="38" t="s">
        <v>16</v>
      </c>
      <c r="L347" s="44">
        <v>1415.3</v>
      </c>
      <c r="M347" s="44">
        <v>0</v>
      </c>
      <c r="N347" s="44">
        <v>0</v>
      </c>
    </row>
    <row r="348" spans="1:14" ht="99">
      <c r="A348" s="8"/>
      <c r="C348" s="8"/>
      <c r="E348" s="8"/>
      <c r="F348" s="49" t="s">
        <v>471</v>
      </c>
      <c r="G348" s="41" t="s">
        <v>83</v>
      </c>
      <c r="H348" s="38"/>
      <c r="I348" s="38"/>
      <c r="J348" s="38"/>
      <c r="K348" s="38"/>
      <c r="L348" s="51">
        <f>L349+L360+L363+L367+L370</f>
        <v>5427.400000000001</v>
      </c>
      <c r="M348" s="51">
        <f>M349+M360+M363+M367+M370</f>
        <v>4432.5</v>
      </c>
      <c r="N348" s="51">
        <f>N349+N360+N363+N367+N370</f>
        <v>3807.5</v>
      </c>
    </row>
    <row r="349" spans="1:14" ht="82.5">
      <c r="A349" s="8"/>
      <c r="C349" s="8"/>
      <c r="E349" s="8"/>
      <c r="F349" s="37" t="s">
        <v>404</v>
      </c>
      <c r="G349" s="38" t="s">
        <v>83</v>
      </c>
      <c r="H349" s="38" t="s">
        <v>15</v>
      </c>
      <c r="I349" s="38"/>
      <c r="J349" s="38"/>
      <c r="K349" s="38"/>
      <c r="L349" s="44">
        <f>L350+L352+L356+L358</f>
        <v>4411.400000000001</v>
      </c>
      <c r="M349" s="44">
        <f>M350+M352+M356+M358</f>
        <v>3531</v>
      </c>
      <c r="N349" s="44">
        <f>N350+N352+N356+N358</f>
        <v>2906</v>
      </c>
    </row>
    <row r="350" spans="1:14" ht="33">
      <c r="A350" s="8"/>
      <c r="C350" s="8"/>
      <c r="E350" s="8"/>
      <c r="F350" s="37" t="s">
        <v>488</v>
      </c>
      <c r="G350" s="38" t="s">
        <v>83</v>
      </c>
      <c r="H350" s="38" t="s">
        <v>15</v>
      </c>
      <c r="I350" s="38" t="s">
        <v>18</v>
      </c>
      <c r="J350" s="38" t="s">
        <v>175</v>
      </c>
      <c r="K350" s="38"/>
      <c r="L350" s="44">
        <f>L351</f>
        <v>2996.3</v>
      </c>
      <c r="M350" s="44">
        <f>M351</f>
        <v>1740</v>
      </c>
      <c r="N350" s="44">
        <f>N351</f>
        <v>1610</v>
      </c>
    </row>
    <row r="351" spans="1:15" ht="33">
      <c r="A351" s="8" t="s">
        <v>122</v>
      </c>
      <c r="B351" s="9" t="s">
        <v>123</v>
      </c>
      <c r="C351" s="8" t="s">
        <v>124</v>
      </c>
      <c r="D351" s="9" t="s">
        <v>125</v>
      </c>
      <c r="E351" s="8" t="s">
        <v>26</v>
      </c>
      <c r="F351" s="37" t="s">
        <v>29</v>
      </c>
      <c r="G351" s="38" t="s">
        <v>83</v>
      </c>
      <c r="H351" s="38" t="s">
        <v>15</v>
      </c>
      <c r="I351" s="38" t="s">
        <v>18</v>
      </c>
      <c r="J351" s="38" t="s">
        <v>175</v>
      </c>
      <c r="K351" s="38" t="s">
        <v>28</v>
      </c>
      <c r="L351" s="44">
        <v>2996.3</v>
      </c>
      <c r="M351" s="44">
        <v>1740</v>
      </c>
      <c r="N351" s="44">
        <v>1610</v>
      </c>
      <c r="O351" s="60"/>
    </row>
    <row r="352" spans="1:15" ht="49.5">
      <c r="A352" s="8"/>
      <c r="C352" s="8"/>
      <c r="E352" s="8"/>
      <c r="F352" s="37" t="s">
        <v>495</v>
      </c>
      <c r="G352" s="38" t="s">
        <v>83</v>
      </c>
      <c r="H352" s="38" t="s">
        <v>15</v>
      </c>
      <c r="I352" s="38" t="s">
        <v>18</v>
      </c>
      <c r="J352" s="38" t="s">
        <v>496</v>
      </c>
      <c r="K352" s="38"/>
      <c r="L352" s="44">
        <f>L353+L354+L355</f>
        <v>1383.6000000000001</v>
      </c>
      <c r="M352" s="44">
        <f>M353+M354+M355</f>
        <v>751</v>
      </c>
      <c r="N352" s="44">
        <f>N353+N354+N355</f>
        <v>751</v>
      </c>
      <c r="O352" s="60"/>
    </row>
    <row r="353" spans="1:15" ht="33">
      <c r="A353" s="8"/>
      <c r="C353" s="8"/>
      <c r="E353" s="8"/>
      <c r="F353" s="37" t="s">
        <v>29</v>
      </c>
      <c r="G353" s="38" t="s">
        <v>83</v>
      </c>
      <c r="H353" s="38" t="s">
        <v>15</v>
      </c>
      <c r="I353" s="38" t="s">
        <v>18</v>
      </c>
      <c r="J353" s="38" t="s">
        <v>496</v>
      </c>
      <c r="K353" s="38" t="s">
        <v>28</v>
      </c>
      <c r="L353" s="44">
        <v>2</v>
      </c>
      <c r="M353" s="44">
        <v>0</v>
      </c>
      <c r="N353" s="44">
        <v>0</v>
      </c>
      <c r="O353" s="60"/>
    </row>
    <row r="354" spans="1:14" ht="49.5">
      <c r="A354" s="8" t="s">
        <v>122</v>
      </c>
      <c r="B354" s="9" t="s">
        <v>123</v>
      </c>
      <c r="C354" s="8" t="s">
        <v>126</v>
      </c>
      <c r="D354" s="9" t="s">
        <v>127</v>
      </c>
      <c r="E354" s="8" t="s">
        <v>14</v>
      </c>
      <c r="F354" s="37" t="s">
        <v>17</v>
      </c>
      <c r="G354" s="38" t="s">
        <v>83</v>
      </c>
      <c r="H354" s="38" t="s">
        <v>15</v>
      </c>
      <c r="I354" s="38" t="s">
        <v>18</v>
      </c>
      <c r="J354" s="38" t="s">
        <v>496</v>
      </c>
      <c r="K354" s="38" t="s">
        <v>16</v>
      </c>
      <c r="L354" s="44">
        <v>1381.4</v>
      </c>
      <c r="M354" s="44">
        <v>750</v>
      </c>
      <c r="N354" s="44">
        <v>750</v>
      </c>
    </row>
    <row r="355" spans="1:14" ht="18.75">
      <c r="A355" s="8"/>
      <c r="C355" s="8"/>
      <c r="E355" s="8"/>
      <c r="F355" s="37" t="s">
        <v>31</v>
      </c>
      <c r="G355" s="38" t="s">
        <v>83</v>
      </c>
      <c r="H355" s="38" t="s">
        <v>15</v>
      </c>
      <c r="I355" s="38" t="s">
        <v>18</v>
      </c>
      <c r="J355" s="38" t="s">
        <v>496</v>
      </c>
      <c r="K355" s="38" t="s">
        <v>30</v>
      </c>
      <c r="L355" s="44">
        <v>0.2</v>
      </c>
      <c r="M355" s="44">
        <v>1</v>
      </c>
      <c r="N355" s="44">
        <v>1</v>
      </c>
    </row>
    <row r="356" spans="1:14" ht="33">
      <c r="A356" s="8"/>
      <c r="C356" s="8"/>
      <c r="E356" s="8"/>
      <c r="F356" s="37" t="s">
        <v>406</v>
      </c>
      <c r="G356" s="38" t="s">
        <v>83</v>
      </c>
      <c r="H356" s="38" t="s">
        <v>15</v>
      </c>
      <c r="I356" s="38" t="s">
        <v>18</v>
      </c>
      <c r="J356" s="38" t="s">
        <v>400</v>
      </c>
      <c r="K356" s="38"/>
      <c r="L356" s="44">
        <f>L357</f>
        <v>31.5</v>
      </c>
      <c r="M356" s="44">
        <f>M357</f>
        <v>40</v>
      </c>
      <c r="N356" s="44">
        <f>N357</f>
        <v>45</v>
      </c>
    </row>
    <row r="357" spans="1:14" ht="49.5">
      <c r="A357" s="8"/>
      <c r="C357" s="8"/>
      <c r="E357" s="8"/>
      <c r="F357" s="37" t="s">
        <v>17</v>
      </c>
      <c r="G357" s="38" t="s">
        <v>83</v>
      </c>
      <c r="H357" s="38" t="s">
        <v>15</v>
      </c>
      <c r="I357" s="38" t="s">
        <v>18</v>
      </c>
      <c r="J357" s="38" t="s">
        <v>400</v>
      </c>
      <c r="K357" s="38" t="s">
        <v>16</v>
      </c>
      <c r="L357" s="44">
        <v>31.5</v>
      </c>
      <c r="M357" s="44">
        <v>40</v>
      </c>
      <c r="N357" s="44">
        <v>45</v>
      </c>
    </row>
    <row r="358" spans="1:14" ht="66">
      <c r="A358" s="8"/>
      <c r="C358" s="8"/>
      <c r="E358" s="8"/>
      <c r="F358" s="37" t="s">
        <v>405</v>
      </c>
      <c r="G358" s="38" t="s">
        <v>83</v>
      </c>
      <c r="H358" s="38" t="s">
        <v>15</v>
      </c>
      <c r="I358" s="38" t="s">
        <v>18</v>
      </c>
      <c r="J358" s="38" t="s">
        <v>244</v>
      </c>
      <c r="K358" s="38"/>
      <c r="L358" s="44">
        <f>L359</f>
        <v>0</v>
      </c>
      <c r="M358" s="44">
        <f>M359</f>
        <v>1000</v>
      </c>
      <c r="N358" s="44">
        <f>N359</f>
        <v>500</v>
      </c>
    </row>
    <row r="359" spans="1:14" ht="49.5">
      <c r="A359" s="8"/>
      <c r="C359" s="8"/>
      <c r="E359" s="8"/>
      <c r="F359" s="37" t="s">
        <v>17</v>
      </c>
      <c r="G359" s="38" t="s">
        <v>83</v>
      </c>
      <c r="H359" s="38" t="s">
        <v>15</v>
      </c>
      <c r="I359" s="38" t="s">
        <v>18</v>
      </c>
      <c r="J359" s="38" t="s">
        <v>244</v>
      </c>
      <c r="K359" s="38" t="s">
        <v>16</v>
      </c>
      <c r="L359" s="44">
        <v>0</v>
      </c>
      <c r="M359" s="44">
        <v>1000</v>
      </c>
      <c r="N359" s="44">
        <v>500</v>
      </c>
    </row>
    <row r="360" spans="1:14" ht="18.75">
      <c r="A360" s="8"/>
      <c r="C360" s="8"/>
      <c r="E360" s="8"/>
      <c r="F360" s="37" t="s">
        <v>178</v>
      </c>
      <c r="G360" s="38" t="s">
        <v>83</v>
      </c>
      <c r="H360" s="38" t="s">
        <v>23</v>
      </c>
      <c r="I360" s="38"/>
      <c r="J360" s="38"/>
      <c r="K360" s="38"/>
      <c r="L360" s="44">
        <f aca="true" t="shared" si="5" ref="L360:N361">L361</f>
        <v>0</v>
      </c>
      <c r="M360" s="44">
        <f t="shared" si="5"/>
        <v>31.5</v>
      </c>
      <c r="N360" s="44">
        <f t="shared" si="5"/>
        <v>31.5</v>
      </c>
    </row>
    <row r="361" spans="1:14" ht="49.5">
      <c r="A361" s="8"/>
      <c r="C361" s="8"/>
      <c r="E361" s="8"/>
      <c r="F361" s="37" t="s">
        <v>407</v>
      </c>
      <c r="G361" s="38" t="s">
        <v>83</v>
      </c>
      <c r="H361" s="38" t="s">
        <v>23</v>
      </c>
      <c r="I361" s="38" t="s">
        <v>18</v>
      </c>
      <c r="J361" s="38" t="s">
        <v>176</v>
      </c>
      <c r="K361" s="38"/>
      <c r="L361" s="44">
        <f t="shared" si="5"/>
        <v>0</v>
      </c>
      <c r="M361" s="44">
        <f t="shared" si="5"/>
        <v>31.5</v>
      </c>
      <c r="N361" s="44">
        <f t="shared" si="5"/>
        <v>31.5</v>
      </c>
    </row>
    <row r="362" spans="1:14" ht="49.5">
      <c r="A362" s="8"/>
      <c r="C362" s="8"/>
      <c r="E362" s="8"/>
      <c r="F362" s="37" t="s">
        <v>17</v>
      </c>
      <c r="G362" s="38" t="s">
        <v>83</v>
      </c>
      <c r="H362" s="38" t="s">
        <v>23</v>
      </c>
      <c r="I362" s="38" t="s">
        <v>18</v>
      </c>
      <c r="J362" s="38" t="s">
        <v>176</v>
      </c>
      <c r="K362" s="38" t="s">
        <v>16</v>
      </c>
      <c r="L362" s="44">
        <v>0</v>
      </c>
      <c r="M362" s="44">
        <v>31.5</v>
      </c>
      <c r="N362" s="44">
        <v>31.5</v>
      </c>
    </row>
    <row r="363" spans="1:14" ht="33">
      <c r="A363" s="8"/>
      <c r="C363" s="8"/>
      <c r="E363" s="8"/>
      <c r="F363" s="37" t="s">
        <v>182</v>
      </c>
      <c r="G363" s="38" t="s">
        <v>83</v>
      </c>
      <c r="H363" s="38" t="s">
        <v>34</v>
      </c>
      <c r="I363" s="38"/>
      <c r="J363" s="38"/>
      <c r="K363" s="38"/>
      <c r="L363" s="44">
        <f>L364</f>
        <v>25</v>
      </c>
      <c r="M363" s="44">
        <f>M364</f>
        <v>20</v>
      </c>
      <c r="N363" s="44">
        <f>N364</f>
        <v>20</v>
      </c>
    </row>
    <row r="364" spans="1:14" ht="49.5">
      <c r="A364" s="8"/>
      <c r="C364" s="8"/>
      <c r="E364" s="8"/>
      <c r="F364" s="37" t="s">
        <v>408</v>
      </c>
      <c r="G364" s="38" t="s">
        <v>83</v>
      </c>
      <c r="H364" s="38" t="s">
        <v>34</v>
      </c>
      <c r="I364" s="38" t="s">
        <v>18</v>
      </c>
      <c r="J364" s="38" t="s">
        <v>179</v>
      </c>
      <c r="K364" s="38"/>
      <c r="L364" s="44">
        <f>L365+L366</f>
        <v>25</v>
      </c>
      <c r="M364" s="44">
        <f>M365+M366</f>
        <v>20</v>
      </c>
      <c r="N364" s="44">
        <f>N365+N366</f>
        <v>20</v>
      </c>
    </row>
    <row r="365" spans="1:14" ht="49.5">
      <c r="A365" s="8" t="s">
        <v>122</v>
      </c>
      <c r="B365" s="9" t="s">
        <v>123</v>
      </c>
      <c r="C365" s="8" t="s">
        <v>126</v>
      </c>
      <c r="D365" s="9" t="s">
        <v>127</v>
      </c>
      <c r="E365" s="8" t="s">
        <v>45</v>
      </c>
      <c r="F365" s="37" t="s">
        <v>17</v>
      </c>
      <c r="G365" s="38" t="s">
        <v>83</v>
      </c>
      <c r="H365" s="38" t="s">
        <v>34</v>
      </c>
      <c r="I365" s="38" t="s">
        <v>18</v>
      </c>
      <c r="J365" s="38" t="s">
        <v>179</v>
      </c>
      <c r="K365" s="38" t="s">
        <v>16</v>
      </c>
      <c r="L365" s="44">
        <v>2.6</v>
      </c>
      <c r="M365" s="44">
        <v>20</v>
      </c>
      <c r="N365" s="44">
        <v>20</v>
      </c>
    </row>
    <row r="366" spans="1:14" ht="18.75">
      <c r="A366" s="8"/>
      <c r="C366" s="8"/>
      <c r="E366" s="8"/>
      <c r="F366" s="37" t="s">
        <v>260</v>
      </c>
      <c r="G366" s="38" t="s">
        <v>83</v>
      </c>
      <c r="H366" s="38" t="s">
        <v>34</v>
      </c>
      <c r="I366" s="38" t="s">
        <v>18</v>
      </c>
      <c r="J366" s="38" t="s">
        <v>179</v>
      </c>
      <c r="K366" s="38" t="s">
        <v>264</v>
      </c>
      <c r="L366" s="44">
        <v>22.4</v>
      </c>
      <c r="M366" s="44">
        <v>0</v>
      </c>
      <c r="N366" s="44">
        <v>0</v>
      </c>
    </row>
    <row r="367" spans="1:14" ht="32.25" customHeight="1">
      <c r="A367" s="8"/>
      <c r="C367" s="8"/>
      <c r="E367" s="8"/>
      <c r="F367" s="37" t="s">
        <v>245</v>
      </c>
      <c r="G367" s="38" t="s">
        <v>83</v>
      </c>
      <c r="H367" s="38" t="s">
        <v>39</v>
      </c>
      <c r="I367" s="38"/>
      <c r="J367" s="38"/>
      <c r="K367" s="38"/>
      <c r="L367" s="44">
        <f aca="true" t="shared" si="6" ref="L367:N368">L368</f>
        <v>605.9</v>
      </c>
      <c r="M367" s="44">
        <f t="shared" si="6"/>
        <v>800</v>
      </c>
      <c r="N367" s="44">
        <f t="shared" si="6"/>
        <v>800</v>
      </c>
    </row>
    <row r="368" spans="1:14" ht="54" customHeight="1">
      <c r="A368" s="8"/>
      <c r="C368" s="8"/>
      <c r="E368" s="8"/>
      <c r="F368" s="37" t="s">
        <v>409</v>
      </c>
      <c r="G368" s="38" t="s">
        <v>83</v>
      </c>
      <c r="H368" s="38" t="s">
        <v>39</v>
      </c>
      <c r="I368" s="38" t="s">
        <v>18</v>
      </c>
      <c r="J368" s="38" t="s">
        <v>180</v>
      </c>
      <c r="K368" s="38"/>
      <c r="L368" s="44">
        <f t="shared" si="6"/>
        <v>605.9</v>
      </c>
      <c r="M368" s="44">
        <f t="shared" si="6"/>
        <v>800</v>
      </c>
      <c r="N368" s="44">
        <f t="shared" si="6"/>
        <v>800</v>
      </c>
    </row>
    <row r="369" spans="1:14" ht="49.5">
      <c r="A369" s="8"/>
      <c r="C369" s="8"/>
      <c r="E369" s="8"/>
      <c r="F369" s="37" t="s">
        <v>17</v>
      </c>
      <c r="G369" s="38" t="s">
        <v>83</v>
      </c>
      <c r="H369" s="38" t="s">
        <v>39</v>
      </c>
      <c r="I369" s="38" t="s">
        <v>18</v>
      </c>
      <c r="J369" s="38" t="s">
        <v>180</v>
      </c>
      <c r="K369" s="38" t="s">
        <v>16</v>
      </c>
      <c r="L369" s="44">
        <v>605.9</v>
      </c>
      <c r="M369" s="44">
        <v>800</v>
      </c>
      <c r="N369" s="44">
        <v>800</v>
      </c>
    </row>
    <row r="370" spans="1:14" ht="18.75">
      <c r="A370" s="8"/>
      <c r="C370" s="8"/>
      <c r="E370" s="8"/>
      <c r="F370" s="37" t="s">
        <v>183</v>
      </c>
      <c r="G370" s="38" t="s">
        <v>83</v>
      </c>
      <c r="H370" s="38" t="s">
        <v>270</v>
      </c>
      <c r="I370" s="38"/>
      <c r="J370" s="38"/>
      <c r="K370" s="38"/>
      <c r="L370" s="44">
        <f aca="true" t="shared" si="7" ref="L370:N371">L371</f>
        <v>385.1</v>
      </c>
      <c r="M370" s="44">
        <f t="shared" si="7"/>
        <v>50</v>
      </c>
      <c r="N370" s="44">
        <f t="shared" si="7"/>
        <v>50</v>
      </c>
    </row>
    <row r="371" spans="1:14" ht="49.5">
      <c r="A371" s="8"/>
      <c r="C371" s="8"/>
      <c r="E371" s="8"/>
      <c r="F371" s="37" t="s">
        <v>410</v>
      </c>
      <c r="G371" s="38" t="s">
        <v>83</v>
      </c>
      <c r="H371" s="38" t="s">
        <v>270</v>
      </c>
      <c r="I371" s="38" t="s">
        <v>18</v>
      </c>
      <c r="J371" s="38" t="s">
        <v>181</v>
      </c>
      <c r="K371" s="38"/>
      <c r="L371" s="44">
        <f t="shared" si="7"/>
        <v>385.1</v>
      </c>
      <c r="M371" s="44">
        <f t="shared" si="7"/>
        <v>50</v>
      </c>
      <c r="N371" s="44">
        <f t="shared" si="7"/>
        <v>50</v>
      </c>
    </row>
    <row r="372" spans="1:14" ht="49.5">
      <c r="A372" s="8"/>
      <c r="C372" s="8"/>
      <c r="E372" s="8"/>
      <c r="F372" s="37" t="s">
        <v>17</v>
      </c>
      <c r="G372" s="38" t="s">
        <v>83</v>
      </c>
      <c r="H372" s="38" t="s">
        <v>270</v>
      </c>
      <c r="I372" s="38" t="s">
        <v>18</v>
      </c>
      <c r="J372" s="38" t="s">
        <v>181</v>
      </c>
      <c r="K372" s="38" t="s">
        <v>16</v>
      </c>
      <c r="L372" s="44">
        <v>385.1</v>
      </c>
      <c r="M372" s="44">
        <v>50</v>
      </c>
      <c r="N372" s="44">
        <v>50</v>
      </c>
    </row>
    <row r="373" spans="1:14" ht="87.75" customHeight="1">
      <c r="A373" s="8" t="s">
        <v>122</v>
      </c>
      <c r="B373" s="9" t="s">
        <v>123</v>
      </c>
      <c r="C373" s="8" t="s">
        <v>153</v>
      </c>
      <c r="D373" s="9" t="s">
        <v>154</v>
      </c>
      <c r="E373" s="8" t="s">
        <v>14</v>
      </c>
      <c r="F373" s="49" t="s">
        <v>479</v>
      </c>
      <c r="G373" s="41" t="s">
        <v>84</v>
      </c>
      <c r="H373" s="50" t="s">
        <v>13</v>
      </c>
      <c r="I373" s="50" t="s">
        <v>13</v>
      </c>
      <c r="J373" s="50" t="s">
        <v>13</v>
      </c>
      <c r="K373" s="59"/>
      <c r="L373" s="51">
        <f>L374+L376+L378</f>
        <v>0</v>
      </c>
      <c r="M373" s="51">
        <f>M374+M376+M378</f>
        <v>100</v>
      </c>
      <c r="N373" s="51">
        <f>N374+N376+N378</f>
        <v>80</v>
      </c>
    </row>
    <row r="374" spans="1:14" ht="86.25" customHeight="1">
      <c r="A374" s="8"/>
      <c r="C374" s="8"/>
      <c r="E374" s="8"/>
      <c r="F374" s="56" t="s">
        <v>339</v>
      </c>
      <c r="G374" s="38" t="s">
        <v>84</v>
      </c>
      <c r="H374" s="38" t="s">
        <v>112</v>
      </c>
      <c r="I374" s="38" t="s">
        <v>18</v>
      </c>
      <c r="J374" s="43" t="s">
        <v>273</v>
      </c>
      <c r="K374" s="58"/>
      <c r="L374" s="44">
        <f>L375</f>
        <v>0</v>
      </c>
      <c r="M374" s="44">
        <f>M375</f>
        <v>20</v>
      </c>
      <c r="N374" s="44">
        <f>N375</f>
        <v>10</v>
      </c>
    </row>
    <row r="375" spans="1:14" ht="49.5">
      <c r="A375" s="8"/>
      <c r="C375" s="8"/>
      <c r="E375" s="8"/>
      <c r="F375" s="37" t="s">
        <v>17</v>
      </c>
      <c r="G375" s="38" t="s">
        <v>84</v>
      </c>
      <c r="H375" s="38" t="s">
        <v>112</v>
      </c>
      <c r="I375" s="38" t="s">
        <v>18</v>
      </c>
      <c r="J375" s="43" t="s">
        <v>273</v>
      </c>
      <c r="K375" s="58">
        <v>240</v>
      </c>
      <c r="L375" s="44">
        <v>0</v>
      </c>
      <c r="M375" s="44">
        <v>20</v>
      </c>
      <c r="N375" s="44">
        <v>10</v>
      </c>
    </row>
    <row r="376" spans="1:14" ht="49.5">
      <c r="A376" s="8"/>
      <c r="C376" s="8"/>
      <c r="E376" s="8"/>
      <c r="F376" s="56" t="s">
        <v>278</v>
      </c>
      <c r="G376" s="38" t="s">
        <v>84</v>
      </c>
      <c r="H376" s="38" t="s">
        <v>112</v>
      </c>
      <c r="I376" s="38" t="s">
        <v>18</v>
      </c>
      <c r="J376" s="43" t="s">
        <v>340</v>
      </c>
      <c r="K376" s="58"/>
      <c r="L376" s="44">
        <f>L377</f>
        <v>0</v>
      </c>
      <c r="M376" s="44">
        <f>M377</f>
        <v>20</v>
      </c>
      <c r="N376" s="44">
        <f>N377</f>
        <v>20</v>
      </c>
    </row>
    <row r="377" spans="1:14" ht="82.5">
      <c r="A377" s="8"/>
      <c r="C377" s="8"/>
      <c r="E377" s="8"/>
      <c r="F377" s="37" t="s">
        <v>274</v>
      </c>
      <c r="G377" s="38" t="s">
        <v>84</v>
      </c>
      <c r="H377" s="38" t="s">
        <v>112</v>
      </c>
      <c r="I377" s="38" t="s">
        <v>18</v>
      </c>
      <c r="J377" s="43" t="s">
        <v>340</v>
      </c>
      <c r="K377" s="58">
        <v>810</v>
      </c>
      <c r="L377" s="44">
        <v>0</v>
      </c>
      <c r="M377" s="44">
        <v>20</v>
      </c>
      <c r="N377" s="44">
        <v>20</v>
      </c>
    </row>
    <row r="378" spans="1:14" ht="66">
      <c r="A378" s="8"/>
      <c r="C378" s="8"/>
      <c r="E378" s="8"/>
      <c r="F378" s="37" t="s">
        <v>475</v>
      </c>
      <c r="G378" s="38" t="s">
        <v>84</v>
      </c>
      <c r="H378" s="38" t="s">
        <v>112</v>
      </c>
      <c r="I378" s="38" t="s">
        <v>18</v>
      </c>
      <c r="J378" s="43" t="s">
        <v>341</v>
      </c>
      <c r="K378" s="58"/>
      <c r="L378" s="44">
        <f>L379</f>
        <v>0</v>
      </c>
      <c r="M378" s="44">
        <f>M379</f>
        <v>60</v>
      </c>
      <c r="N378" s="44">
        <f>N379</f>
        <v>50</v>
      </c>
    </row>
    <row r="379" spans="1:14" ht="82.5">
      <c r="A379" s="8"/>
      <c r="C379" s="8"/>
      <c r="E379" s="8"/>
      <c r="F379" s="37" t="s">
        <v>274</v>
      </c>
      <c r="G379" s="38" t="s">
        <v>84</v>
      </c>
      <c r="H379" s="38" t="s">
        <v>112</v>
      </c>
      <c r="I379" s="38" t="s">
        <v>18</v>
      </c>
      <c r="J379" s="43" t="s">
        <v>341</v>
      </c>
      <c r="K379" s="58">
        <v>810</v>
      </c>
      <c r="L379" s="44">
        <v>0</v>
      </c>
      <c r="M379" s="44">
        <v>60</v>
      </c>
      <c r="N379" s="44">
        <v>50</v>
      </c>
    </row>
    <row r="380" spans="1:14" ht="84" customHeight="1">
      <c r="A380" s="8"/>
      <c r="C380" s="8"/>
      <c r="E380" s="8"/>
      <c r="F380" s="49" t="s">
        <v>367</v>
      </c>
      <c r="G380" s="41" t="s">
        <v>279</v>
      </c>
      <c r="H380" s="38"/>
      <c r="I380" s="38"/>
      <c r="J380" s="38"/>
      <c r="K380" s="58"/>
      <c r="L380" s="51">
        <f>L381</f>
        <v>13256.9</v>
      </c>
      <c r="M380" s="51">
        <f>M381</f>
        <v>0</v>
      </c>
      <c r="N380" s="51">
        <f>N381</f>
        <v>0</v>
      </c>
    </row>
    <row r="381" spans="1:14" ht="49.5">
      <c r="A381" s="8"/>
      <c r="C381" s="8"/>
      <c r="E381" s="8"/>
      <c r="F381" s="37" t="s">
        <v>381</v>
      </c>
      <c r="G381" s="38" t="s">
        <v>279</v>
      </c>
      <c r="H381" s="38" t="s">
        <v>112</v>
      </c>
      <c r="I381" s="38" t="s">
        <v>18</v>
      </c>
      <c r="J381" s="38" t="s">
        <v>280</v>
      </c>
      <c r="K381" s="58"/>
      <c r="L381" s="44">
        <f>L382+L383</f>
        <v>13256.9</v>
      </c>
      <c r="M381" s="44">
        <f>M383</f>
        <v>0</v>
      </c>
      <c r="N381" s="44">
        <f>N383</f>
        <v>0</v>
      </c>
    </row>
    <row r="382" spans="1:14" ht="49.5">
      <c r="A382" s="8"/>
      <c r="C382" s="8"/>
      <c r="E382" s="8"/>
      <c r="F382" s="37" t="s">
        <v>17</v>
      </c>
      <c r="G382" s="38" t="s">
        <v>279</v>
      </c>
      <c r="H382" s="38" t="s">
        <v>112</v>
      </c>
      <c r="I382" s="38" t="s">
        <v>18</v>
      </c>
      <c r="J382" s="38" t="s">
        <v>280</v>
      </c>
      <c r="K382" s="58">
        <v>240</v>
      </c>
      <c r="L382" s="44">
        <f>3593.9-715.9</f>
        <v>2878</v>
      </c>
      <c r="M382" s="44">
        <v>0</v>
      </c>
      <c r="N382" s="44">
        <v>0</v>
      </c>
    </row>
    <row r="383" spans="1:14" ht="18.75">
      <c r="A383" s="8"/>
      <c r="C383" s="8"/>
      <c r="E383" s="8"/>
      <c r="F383" s="37" t="s">
        <v>20</v>
      </c>
      <c r="G383" s="38" t="s">
        <v>279</v>
      </c>
      <c r="H383" s="38" t="s">
        <v>112</v>
      </c>
      <c r="I383" s="38" t="s">
        <v>18</v>
      </c>
      <c r="J383" s="38" t="s">
        <v>280</v>
      </c>
      <c r="K383" s="58">
        <v>610</v>
      </c>
      <c r="L383" s="44">
        <v>10378.9</v>
      </c>
      <c r="M383" s="44">
        <v>0</v>
      </c>
      <c r="N383" s="44">
        <v>0</v>
      </c>
    </row>
    <row r="384" spans="1:14" ht="66.75" customHeight="1">
      <c r="A384" s="8" t="s">
        <v>122</v>
      </c>
      <c r="B384" s="9" t="s">
        <v>123</v>
      </c>
      <c r="C384" s="8" t="s">
        <v>128</v>
      </c>
      <c r="D384" s="9" t="s">
        <v>129</v>
      </c>
      <c r="E384" s="8" t="s">
        <v>68</v>
      </c>
      <c r="F384" s="65" t="s">
        <v>357</v>
      </c>
      <c r="G384" s="66" t="s">
        <v>42</v>
      </c>
      <c r="H384" s="38"/>
      <c r="I384" s="38"/>
      <c r="J384" s="38"/>
      <c r="K384" s="59"/>
      <c r="L384" s="51">
        <f aca="true" t="shared" si="8" ref="L384:N385">L385</f>
        <v>3165.4</v>
      </c>
      <c r="M384" s="51">
        <f t="shared" si="8"/>
        <v>1565</v>
      </c>
      <c r="N384" s="51">
        <f t="shared" si="8"/>
        <v>1565</v>
      </c>
    </row>
    <row r="385" spans="1:14" s="7" customFormat="1" ht="49.5">
      <c r="A385" s="5" t="s">
        <v>131</v>
      </c>
      <c r="B385" s="6" t="s">
        <v>132</v>
      </c>
      <c r="C385" s="5" t="s">
        <v>12</v>
      </c>
      <c r="D385" s="6" t="s">
        <v>13</v>
      </c>
      <c r="E385" s="5" t="s">
        <v>14</v>
      </c>
      <c r="F385" s="68" t="s">
        <v>352</v>
      </c>
      <c r="G385" s="38" t="s">
        <v>42</v>
      </c>
      <c r="H385" s="38" t="s">
        <v>112</v>
      </c>
      <c r="I385" s="38" t="s">
        <v>18</v>
      </c>
      <c r="J385" s="38" t="s">
        <v>186</v>
      </c>
      <c r="K385" s="58"/>
      <c r="L385" s="44">
        <f t="shared" si="8"/>
        <v>3165.4</v>
      </c>
      <c r="M385" s="44">
        <f t="shared" si="8"/>
        <v>1565</v>
      </c>
      <c r="N385" s="44">
        <f t="shared" si="8"/>
        <v>1565</v>
      </c>
    </row>
    <row r="386" spans="1:14" ht="49.5">
      <c r="A386" s="8" t="s">
        <v>131</v>
      </c>
      <c r="B386" s="9" t="s">
        <v>132</v>
      </c>
      <c r="C386" s="8" t="s">
        <v>133</v>
      </c>
      <c r="D386" s="9" t="s">
        <v>134</v>
      </c>
      <c r="E386" s="8" t="s">
        <v>14</v>
      </c>
      <c r="F386" s="37" t="s">
        <v>17</v>
      </c>
      <c r="G386" s="38" t="s">
        <v>42</v>
      </c>
      <c r="H386" s="38" t="s">
        <v>112</v>
      </c>
      <c r="I386" s="38" t="s">
        <v>18</v>
      </c>
      <c r="J386" s="38" t="s">
        <v>186</v>
      </c>
      <c r="K386" s="58">
        <v>240</v>
      </c>
      <c r="L386" s="44">
        <v>3165.4</v>
      </c>
      <c r="M386" s="44">
        <v>1565</v>
      </c>
      <c r="N386" s="44">
        <v>1565</v>
      </c>
    </row>
    <row r="387" spans="1:14" ht="82.5">
      <c r="A387" s="8" t="s">
        <v>131</v>
      </c>
      <c r="B387" s="9" t="s">
        <v>132</v>
      </c>
      <c r="C387" s="8" t="s">
        <v>135</v>
      </c>
      <c r="D387" s="9" t="s">
        <v>136</v>
      </c>
      <c r="E387" s="8" t="s">
        <v>14</v>
      </c>
      <c r="F387" s="49" t="s">
        <v>368</v>
      </c>
      <c r="G387" s="41" t="s">
        <v>108</v>
      </c>
      <c r="H387" s="38"/>
      <c r="I387" s="38"/>
      <c r="J387" s="38"/>
      <c r="K387" s="58"/>
      <c r="L387" s="51">
        <f aca="true" t="shared" si="9" ref="L387:N388">L388</f>
        <v>4.6</v>
      </c>
      <c r="M387" s="51">
        <f t="shared" si="9"/>
        <v>30</v>
      </c>
      <c r="N387" s="51">
        <f t="shared" si="9"/>
        <v>30</v>
      </c>
    </row>
    <row r="388" spans="1:14" ht="49.5">
      <c r="A388" s="8"/>
      <c r="C388" s="8"/>
      <c r="E388" s="8"/>
      <c r="F388" s="37" t="s">
        <v>284</v>
      </c>
      <c r="G388" s="38" t="s">
        <v>108</v>
      </c>
      <c r="H388" s="38" t="s">
        <v>112</v>
      </c>
      <c r="I388" s="38" t="s">
        <v>18</v>
      </c>
      <c r="J388" s="38" t="s">
        <v>188</v>
      </c>
      <c r="K388" s="58"/>
      <c r="L388" s="44">
        <f t="shared" si="9"/>
        <v>4.6</v>
      </c>
      <c r="M388" s="44">
        <f t="shared" si="9"/>
        <v>30</v>
      </c>
      <c r="N388" s="44">
        <f t="shared" si="9"/>
        <v>30</v>
      </c>
    </row>
    <row r="389" spans="1:14" ht="132">
      <c r="A389" s="8"/>
      <c r="C389" s="8"/>
      <c r="E389" s="8"/>
      <c r="F389" s="37" t="s">
        <v>285</v>
      </c>
      <c r="G389" s="38" t="s">
        <v>108</v>
      </c>
      <c r="H389" s="38" t="s">
        <v>112</v>
      </c>
      <c r="I389" s="38" t="s">
        <v>18</v>
      </c>
      <c r="J389" s="38" t="s">
        <v>287</v>
      </c>
      <c r="K389" s="58"/>
      <c r="L389" s="44">
        <f>L390+L391</f>
        <v>4.6</v>
      </c>
      <c r="M389" s="44">
        <f>M390+M391</f>
        <v>30</v>
      </c>
      <c r="N389" s="44">
        <f>N390+N391</f>
        <v>30</v>
      </c>
    </row>
    <row r="390" spans="1:14" ht="33">
      <c r="A390" s="8"/>
      <c r="C390" s="8"/>
      <c r="E390" s="8"/>
      <c r="F390" s="37" t="s">
        <v>41</v>
      </c>
      <c r="G390" s="38" t="s">
        <v>108</v>
      </c>
      <c r="H390" s="38" t="s">
        <v>112</v>
      </c>
      <c r="I390" s="38" t="s">
        <v>18</v>
      </c>
      <c r="J390" s="38" t="s">
        <v>287</v>
      </c>
      <c r="K390" s="58">
        <v>120</v>
      </c>
      <c r="L390" s="44">
        <v>0</v>
      </c>
      <c r="M390" s="44">
        <v>15</v>
      </c>
      <c r="N390" s="44">
        <v>15</v>
      </c>
    </row>
    <row r="391" spans="1:14" ht="49.5">
      <c r="A391" s="8"/>
      <c r="C391" s="8"/>
      <c r="E391" s="8"/>
      <c r="F391" s="37" t="s">
        <v>17</v>
      </c>
      <c r="G391" s="38" t="s">
        <v>108</v>
      </c>
      <c r="H391" s="38" t="s">
        <v>112</v>
      </c>
      <c r="I391" s="38" t="s">
        <v>18</v>
      </c>
      <c r="J391" s="38" t="s">
        <v>287</v>
      </c>
      <c r="K391" s="58">
        <v>240</v>
      </c>
      <c r="L391" s="44">
        <v>4.6</v>
      </c>
      <c r="M391" s="44">
        <v>15</v>
      </c>
      <c r="N391" s="44">
        <v>15</v>
      </c>
    </row>
    <row r="392" spans="1:14" ht="98.25" customHeight="1">
      <c r="A392" s="8"/>
      <c r="C392" s="8"/>
      <c r="E392" s="8"/>
      <c r="F392" s="49" t="s">
        <v>369</v>
      </c>
      <c r="G392" s="41" t="s">
        <v>115</v>
      </c>
      <c r="H392" s="38"/>
      <c r="I392" s="38"/>
      <c r="J392" s="38"/>
      <c r="K392" s="58"/>
      <c r="L392" s="51">
        <f>L393</f>
        <v>1559.3</v>
      </c>
      <c r="M392" s="51">
        <f>M393</f>
        <v>1000</v>
      </c>
      <c r="N392" s="51">
        <f>N393</f>
        <v>1000</v>
      </c>
    </row>
    <row r="393" spans="1:14" ht="99">
      <c r="A393" s="8"/>
      <c r="C393" s="8"/>
      <c r="E393" s="8"/>
      <c r="F393" s="37" t="s">
        <v>411</v>
      </c>
      <c r="G393" s="38" t="s">
        <v>115</v>
      </c>
      <c r="H393" s="38" t="s">
        <v>112</v>
      </c>
      <c r="I393" s="38" t="s">
        <v>18</v>
      </c>
      <c r="J393" s="38" t="s">
        <v>189</v>
      </c>
      <c r="K393" s="58"/>
      <c r="L393" s="44">
        <f>L394+L396+L398</f>
        <v>1559.3</v>
      </c>
      <c r="M393" s="44">
        <f>M394+M396+M398</f>
        <v>1000</v>
      </c>
      <c r="N393" s="44">
        <f>N394+N396+N398</f>
        <v>1000</v>
      </c>
    </row>
    <row r="394" spans="1:14" ht="49.5">
      <c r="A394" s="8"/>
      <c r="C394" s="8"/>
      <c r="E394" s="8"/>
      <c r="F394" s="56" t="s">
        <v>382</v>
      </c>
      <c r="G394" s="38" t="s">
        <v>115</v>
      </c>
      <c r="H394" s="38" t="s">
        <v>112</v>
      </c>
      <c r="I394" s="38" t="s">
        <v>18</v>
      </c>
      <c r="J394" s="38" t="s">
        <v>272</v>
      </c>
      <c r="K394" s="58"/>
      <c r="L394" s="44">
        <f>L395</f>
        <v>1020.5</v>
      </c>
      <c r="M394" s="44">
        <f>M395</f>
        <v>710.8</v>
      </c>
      <c r="N394" s="44">
        <f>N395</f>
        <v>648.3</v>
      </c>
    </row>
    <row r="395" spans="1:14" ht="18.75">
      <c r="A395" s="8"/>
      <c r="C395" s="8"/>
      <c r="E395" s="8"/>
      <c r="F395" s="37" t="s">
        <v>260</v>
      </c>
      <c r="G395" s="38" t="s">
        <v>115</v>
      </c>
      <c r="H395" s="38" t="s">
        <v>112</v>
      </c>
      <c r="I395" s="38" t="s">
        <v>18</v>
      </c>
      <c r="J395" s="38" t="s">
        <v>272</v>
      </c>
      <c r="K395" s="58">
        <v>350</v>
      </c>
      <c r="L395" s="44">
        <v>1020.5</v>
      </c>
      <c r="M395" s="44">
        <v>710.8</v>
      </c>
      <c r="N395" s="44">
        <v>648.3</v>
      </c>
    </row>
    <row r="396" spans="1:14" ht="99">
      <c r="A396" s="8"/>
      <c r="C396" s="8"/>
      <c r="E396" s="8"/>
      <c r="F396" s="56" t="s">
        <v>383</v>
      </c>
      <c r="G396" s="43" t="s">
        <v>115</v>
      </c>
      <c r="H396" s="43" t="s">
        <v>112</v>
      </c>
      <c r="I396" s="43" t="s">
        <v>18</v>
      </c>
      <c r="J396" s="43" t="s">
        <v>271</v>
      </c>
      <c r="K396" s="58"/>
      <c r="L396" s="44">
        <f>L397</f>
        <v>297.3</v>
      </c>
      <c r="M396" s="44">
        <f>M397</f>
        <v>133</v>
      </c>
      <c r="N396" s="44">
        <f>N397</f>
        <v>133</v>
      </c>
    </row>
    <row r="397" spans="1:14" ht="49.5">
      <c r="A397" s="8"/>
      <c r="C397" s="8"/>
      <c r="E397" s="8"/>
      <c r="F397" s="37" t="s">
        <v>17</v>
      </c>
      <c r="G397" s="43" t="s">
        <v>115</v>
      </c>
      <c r="H397" s="43" t="s">
        <v>112</v>
      </c>
      <c r="I397" s="43" t="s">
        <v>18</v>
      </c>
      <c r="J397" s="43" t="s">
        <v>271</v>
      </c>
      <c r="K397" s="58">
        <v>240</v>
      </c>
      <c r="L397" s="44">
        <v>297.3</v>
      </c>
      <c r="M397" s="44">
        <v>133</v>
      </c>
      <c r="N397" s="44">
        <v>133</v>
      </c>
    </row>
    <row r="398" spans="1:14" ht="82.5">
      <c r="A398" s="8"/>
      <c r="C398" s="8"/>
      <c r="E398" s="8"/>
      <c r="F398" s="56" t="s">
        <v>384</v>
      </c>
      <c r="G398" s="43" t="s">
        <v>115</v>
      </c>
      <c r="H398" s="43" t="s">
        <v>112</v>
      </c>
      <c r="I398" s="43" t="s">
        <v>18</v>
      </c>
      <c r="J398" s="43" t="s">
        <v>290</v>
      </c>
      <c r="K398" s="58"/>
      <c r="L398" s="44">
        <f>L399</f>
        <v>241.5</v>
      </c>
      <c r="M398" s="44">
        <f>M399</f>
        <v>156.2</v>
      </c>
      <c r="N398" s="44">
        <f>N399</f>
        <v>218.7</v>
      </c>
    </row>
    <row r="399" spans="1:14" ht="33">
      <c r="A399" s="8"/>
      <c r="C399" s="8"/>
      <c r="E399" s="8"/>
      <c r="F399" s="37" t="s">
        <v>257</v>
      </c>
      <c r="G399" s="43" t="s">
        <v>115</v>
      </c>
      <c r="H399" s="43" t="s">
        <v>112</v>
      </c>
      <c r="I399" s="43" t="s">
        <v>18</v>
      </c>
      <c r="J399" s="43" t="s">
        <v>290</v>
      </c>
      <c r="K399" s="58">
        <v>330</v>
      </c>
      <c r="L399" s="44">
        <v>241.5</v>
      </c>
      <c r="M399" s="44">
        <v>156.2</v>
      </c>
      <c r="N399" s="44">
        <v>218.7</v>
      </c>
    </row>
    <row r="400" spans="1:14" ht="70.5" customHeight="1">
      <c r="A400" s="8"/>
      <c r="C400" s="8"/>
      <c r="E400" s="8"/>
      <c r="F400" s="49" t="s">
        <v>503</v>
      </c>
      <c r="G400" s="41" t="s">
        <v>121</v>
      </c>
      <c r="H400" s="38"/>
      <c r="I400" s="38"/>
      <c r="J400" s="38"/>
      <c r="K400" s="58"/>
      <c r="L400" s="51">
        <f>L401+L403+L405+L407+L409+L411</f>
        <v>5532.6</v>
      </c>
      <c r="M400" s="51">
        <f>M401+M403+M405+M407+M409</f>
        <v>7603.400000000001</v>
      </c>
      <c r="N400" s="51">
        <f>N401+N403+N405+N407+N409</f>
        <v>4082.8999999999996</v>
      </c>
    </row>
    <row r="401" spans="1:14" ht="33">
      <c r="A401" s="8"/>
      <c r="C401" s="8"/>
      <c r="E401" s="8"/>
      <c r="F401" s="37" t="s">
        <v>281</v>
      </c>
      <c r="G401" s="38" t="s">
        <v>121</v>
      </c>
      <c r="H401" s="38" t="s">
        <v>112</v>
      </c>
      <c r="I401" s="38" t="s">
        <v>18</v>
      </c>
      <c r="J401" s="38" t="s">
        <v>351</v>
      </c>
      <c r="K401" s="58"/>
      <c r="L401" s="44">
        <f>L402</f>
        <v>528.2</v>
      </c>
      <c r="M401" s="44">
        <f>M402</f>
        <v>764</v>
      </c>
      <c r="N401" s="44">
        <f>N402</f>
        <v>804.2</v>
      </c>
    </row>
    <row r="402" spans="1:14" ht="33" customHeight="1">
      <c r="A402" s="8"/>
      <c r="C402" s="8"/>
      <c r="E402" s="8"/>
      <c r="F402" s="37" t="s">
        <v>36</v>
      </c>
      <c r="G402" s="38" t="s">
        <v>121</v>
      </c>
      <c r="H402" s="38" t="s">
        <v>112</v>
      </c>
      <c r="I402" s="38" t="s">
        <v>18</v>
      </c>
      <c r="J402" s="38" t="s">
        <v>351</v>
      </c>
      <c r="K402" s="58">
        <v>320</v>
      </c>
      <c r="L402" s="44">
        <v>528.2</v>
      </c>
      <c r="M402" s="44">
        <v>764</v>
      </c>
      <c r="N402" s="44">
        <v>804.2</v>
      </c>
    </row>
    <row r="403" spans="1:14" ht="33" customHeight="1">
      <c r="A403" s="8"/>
      <c r="C403" s="8"/>
      <c r="E403" s="8"/>
      <c r="F403" s="37" t="s">
        <v>412</v>
      </c>
      <c r="G403" s="38" t="s">
        <v>121</v>
      </c>
      <c r="H403" s="38" t="s">
        <v>112</v>
      </c>
      <c r="I403" s="38" t="s">
        <v>18</v>
      </c>
      <c r="J403" s="38" t="s">
        <v>463</v>
      </c>
      <c r="K403" s="58"/>
      <c r="L403" s="44">
        <f>L404</f>
        <v>0</v>
      </c>
      <c r="M403" s="44">
        <f>M404</f>
        <v>0</v>
      </c>
      <c r="N403" s="44">
        <f>N404</f>
        <v>0</v>
      </c>
    </row>
    <row r="404" spans="1:14" ht="16.5" customHeight="1">
      <c r="A404" s="8"/>
      <c r="C404" s="8"/>
      <c r="E404" s="8"/>
      <c r="F404" s="37" t="s">
        <v>82</v>
      </c>
      <c r="G404" s="38" t="s">
        <v>121</v>
      </c>
      <c r="H404" s="38" t="s">
        <v>112</v>
      </c>
      <c r="I404" s="38" t="s">
        <v>18</v>
      </c>
      <c r="J404" s="38" t="s">
        <v>463</v>
      </c>
      <c r="K404" s="58">
        <v>410</v>
      </c>
      <c r="L404" s="44">
        <v>0</v>
      </c>
      <c r="M404" s="44">
        <v>0</v>
      </c>
      <c r="N404" s="44">
        <v>0</v>
      </c>
    </row>
    <row r="405" spans="1:14" ht="133.5" customHeight="1">
      <c r="A405" s="8"/>
      <c r="C405" s="8"/>
      <c r="E405" s="8"/>
      <c r="F405" s="37" t="s">
        <v>512</v>
      </c>
      <c r="G405" s="38" t="s">
        <v>121</v>
      </c>
      <c r="H405" s="38" t="s">
        <v>112</v>
      </c>
      <c r="I405" s="38" t="s">
        <v>18</v>
      </c>
      <c r="J405" s="38" t="s">
        <v>511</v>
      </c>
      <c r="K405" s="58"/>
      <c r="L405" s="44">
        <f>L406</f>
        <v>0</v>
      </c>
      <c r="M405" s="44">
        <f>M406</f>
        <v>1424.3</v>
      </c>
      <c r="N405" s="44">
        <f>N406</f>
        <v>0</v>
      </c>
    </row>
    <row r="406" spans="1:14" ht="16.5" customHeight="1">
      <c r="A406" s="8"/>
      <c r="C406" s="8"/>
      <c r="E406" s="8"/>
      <c r="F406" s="37" t="s">
        <v>36</v>
      </c>
      <c r="G406" s="38" t="s">
        <v>121</v>
      </c>
      <c r="H406" s="38" t="s">
        <v>112</v>
      </c>
      <c r="I406" s="38" t="s">
        <v>18</v>
      </c>
      <c r="J406" s="38" t="s">
        <v>511</v>
      </c>
      <c r="K406" s="58">
        <v>320</v>
      </c>
      <c r="L406" s="44">
        <v>0</v>
      </c>
      <c r="M406" s="44">
        <v>1424.3</v>
      </c>
      <c r="N406" s="44">
        <v>0</v>
      </c>
    </row>
    <row r="407" spans="1:14" ht="82.5" customHeight="1">
      <c r="A407" s="8"/>
      <c r="C407" s="8"/>
      <c r="E407" s="8"/>
      <c r="F407" s="37" t="s">
        <v>504</v>
      </c>
      <c r="G407" s="38" t="s">
        <v>121</v>
      </c>
      <c r="H407" s="38" t="s">
        <v>112</v>
      </c>
      <c r="I407" s="38" t="s">
        <v>18</v>
      </c>
      <c r="J407" s="38" t="s">
        <v>498</v>
      </c>
      <c r="K407" s="58"/>
      <c r="L407" s="44">
        <f>L408</f>
        <v>2925.5</v>
      </c>
      <c r="M407" s="44">
        <f>M408</f>
        <v>2136.4</v>
      </c>
      <c r="N407" s="44">
        <f>N408</f>
        <v>0</v>
      </c>
    </row>
    <row r="408" spans="1:14" ht="16.5" customHeight="1">
      <c r="A408" s="8"/>
      <c r="C408" s="8"/>
      <c r="E408" s="8"/>
      <c r="F408" s="37" t="s">
        <v>36</v>
      </c>
      <c r="G408" s="38" t="s">
        <v>121</v>
      </c>
      <c r="H408" s="38" t="s">
        <v>112</v>
      </c>
      <c r="I408" s="38" t="s">
        <v>18</v>
      </c>
      <c r="J408" s="38" t="s">
        <v>498</v>
      </c>
      <c r="K408" s="58">
        <v>320</v>
      </c>
      <c r="L408" s="44">
        <v>2925.5</v>
      </c>
      <c r="M408" s="44">
        <v>2136.4</v>
      </c>
      <c r="N408" s="44">
        <v>0</v>
      </c>
    </row>
    <row r="409" spans="1:14" ht="51" customHeight="1">
      <c r="A409" s="8"/>
      <c r="C409" s="8"/>
      <c r="E409" s="8"/>
      <c r="F409" s="37" t="s">
        <v>522</v>
      </c>
      <c r="G409" s="38" t="s">
        <v>121</v>
      </c>
      <c r="H409" s="38" t="s">
        <v>112</v>
      </c>
      <c r="I409" s="38" t="s">
        <v>18</v>
      </c>
      <c r="J409" s="38" t="s">
        <v>497</v>
      </c>
      <c r="K409" s="58"/>
      <c r="L409" s="44">
        <f>L410</f>
        <v>0</v>
      </c>
      <c r="M409" s="44">
        <f>M410</f>
        <v>3278.7</v>
      </c>
      <c r="N409" s="44">
        <f>N410</f>
        <v>3278.7</v>
      </c>
    </row>
    <row r="410" spans="1:14" ht="16.5" customHeight="1">
      <c r="A410" s="8"/>
      <c r="C410" s="8"/>
      <c r="E410" s="8"/>
      <c r="F410" s="37" t="s">
        <v>82</v>
      </c>
      <c r="G410" s="38" t="s">
        <v>121</v>
      </c>
      <c r="H410" s="38" t="s">
        <v>112</v>
      </c>
      <c r="I410" s="38" t="s">
        <v>18</v>
      </c>
      <c r="J410" s="38" t="s">
        <v>497</v>
      </c>
      <c r="K410" s="58">
        <v>410</v>
      </c>
      <c r="L410" s="44">
        <v>0</v>
      </c>
      <c r="M410" s="44">
        <v>3278.7</v>
      </c>
      <c r="N410" s="44">
        <v>3278.7</v>
      </c>
    </row>
    <row r="411" spans="1:14" ht="30.75" customHeight="1">
      <c r="A411" s="8"/>
      <c r="C411" s="8"/>
      <c r="E411" s="8"/>
      <c r="F411" s="37" t="s">
        <v>281</v>
      </c>
      <c r="G411" s="38" t="s">
        <v>121</v>
      </c>
      <c r="H411" s="38" t="s">
        <v>112</v>
      </c>
      <c r="I411" s="38" t="s">
        <v>18</v>
      </c>
      <c r="J411" s="38" t="s">
        <v>555</v>
      </c>
      <c r="K411" s="58"/>
      <c r="L411" s="44">
        <f>L412</f>
        <v>2078.9</v>
      </c>
      <c r="M411" s="44">
        <f>M412</f>
        <v>0</v>
      </c>
      <c r="N411" s="44">
        <f>N412</f>
        <v>0</v>
      </c>
    </row>
    <row r="412" spans="1:14" ht="16.5" customHeight="1">
      <c r="A412" s="8"/>
      <c r="C412" s="8"/>
      <c r="E412" s="8"/>
      <c r="F412" s="37" t="s">
        <v>36</v>
      </c>
      <c r="G412" s="38" t="s">
        <v>121</v>
      </c>
      <c r="H412" s="38" t="s">
        <v>112</v>
      </c>
      <c r="I412" s="38" t="s">
        <v>18</v>
      </c>
      <c r="J412" s="38" t="s">
        <v>555</v>
      </c>
      <c r="K412" s="58">
        <v>320</v>
      </c>
      <c r="L412" s="44">
        <v>2078.9</v>
      </c>
      <c r="M412" s="44">
        <v>0</v>
      </c>
      <c r="N412" s="44">
        <v>0</v>
      </c>
    </row>
    <row r="413" spans="1:14" ht="80.25" customHeight="1">
      <c r="A413" s="8"/>
      <c r="C413" s="8"/>
      <c r="E413" s="8"/>
      <c r="F413" s="69" t="s">
        <v>472</v>
      </c>
      <c r="G413" s="41" t="s">
        <v>122</v>
      </c>
      <c r="H413" s="38"/>
      <c r="I413" s="38"/>
      <c r="J413" s="34"/>
      <c r="K413" s="31"/>
      <c r="L413" s="51">
        <f>L414+L416+L418+L420+L424+L427+L429+L431+L433+L438+L443+L448+L453+L458</f>
        <v>57551.5</v>
      </c>
      <c r="M413" s="51">
        <f>M414+M416+M418+M420+M424+M427+M429+M431+M433+M438+M443+M448+M453+M458</f>
        <v>26542</v>
      </c>
      <c r="N413" s="51">
        <f>N414+N416+N418+N420+N424+N427+N429+N431+N433+N438+N443+N448+N453+N458</f>
        <v>31768.4</v>
      </c>
    </row>
    <row r="414" spans="1:14" ht="36" customHeight="1">
      <c r="A414" s="8"/>
      <c r="C414" s="8"/>
      <c r="E414" s="8"/>
      <c r="F414" s="37" t="s">
        <v>253</v>
      </c>
      <c r="G414" s="38" t="s">
        <v>122</v>
      </c>
      <c r="H414" s="38" t="s">
        <v>112</v>
      </c>
      <c r="I414" s="38" t="s">
        <v>18</v>
      </c>
      <c r="J414" s="34" t="s">
        <v>254</v>
      </c>
      <c r="K414" s="31"/>
      <c r="L414" s="44">
        <f>L415</f>
        <v>510</v>
      </c>
      <c r="M414" s="44">
        <f>M415</f>
        <v>1245</v>
      </c>
      <c r="N414" s="44">
        <f>N415</f>
        <v>2000</v>
      </c>
    </row>
    <row r="415" spans="1:14" ht="49.5" customHeight="1">
      <c r="A415" s="8"/>
      <c r="C415" s="8"/>
      <c r="E415" s="8"/>
      <c r="F415" s="37" t="s">
        <v>17</v>
      </c>
      <c r="G415" s="38" t="s">
        <v>122</v>
      </c>
      <c r="H415" s="38" t="s">
        <v>112</v>
      </c>
      <c r="I415" s="38" t="s">
        <v>18</v>
      </c>
      <c r="J415" s="34" t="s">
        <v>254</v>
      </c>
      <c r="K415" s="31" t="s">
        <v>16</v>
      </c>
      <c r="L415" s="44">
        <v>510</v>
      </c>
      <c r="M415" s="44">
        <v>1245</v>
      </c>
      <c r="N415" s="44">
        <v>2000</v>
      </c>
    </row>
    <row r="416" spans="1:14" ht="21" customHeight="1">
      <c r="A416" s="8"/>
      <c r="C416" s="8"/>
      <c r="E416" s="8"/>
      <c r="F416" s="37" t="s">
        <v>556</v>
      </c>
      <c r="G416" s="38" t="s">
        <v>122</v>
      </c>
      <c r="H416" s="38" t="s">
        <v>112</v>
      </c>
      <c r="I416" s="38" t="s">
        <v>18</v>
      </c>
      <c r="J416" s="34" t="s">
        <v>557</v>
      </c>
      <c r="K416" s="31"/>
      <c r="L416" s="44">
        <f>L417</f>
        <v>0</v>
      </c>
      <c r="M416" s="44">
        <f>M417</f>
        <v>650</v>
      </c>
      <c r="N416" s="44">
        <f>N417</f>
        <v>0</v>
      </c>
    </row>
    <row r="417" spans="1:14" ht="49.5" customHeight="1">
      <c r="A417" s="8"/>
      <c r="C417" s="8"/>
      <c r="E417" s="8"/>
      <c r="F417" s="37" t="s">
        <v>17</v>
      </c>
      <c r="G417" s="38" t="s">
        <v>122</v>
      </c>
      <c r="H417" s="38" t="s">
        <v>112</v>
      </c>
      <c r="I417" s="38" t="s">
        <v>18</v>
      </c>
      <c r="J417" s="34" t="s">
        <v>557</v>
      </c>
      <c r="K417" s="31" t="s">
        <v>16</v>
      </c>
      <c r="L417" s="44">
        <v>0</v>
      </c>
      <c r="M417" s="44">
        <v>650</v>
      </c>
      <c r="N417" s="44">
        <v>0</v>
      </c>
    </row>
    <row r="418" spans="1:14" ht="20.25" customHeight="1">
      <c r="A418" s="8"/>
      <c r="C418" s="8"/>
      <c r="E418" s="8"/>
      <c r="F418" s="68" t="s">
        <v>465</v>
      </c>
      <c r="G418" s="38" t="s">
        <v>122</v>
      </c>
      <c r="H418" s="38" t="s">
        <v>112</v>
      </c>
      <c r="I418" s="38" t="s">
        <v>18</v>
      </c>
      <c r="J418" s="34" t="s">
        <v>345</v>
      </c>
      <c r="K418" s="31"/>
      <c r="L418" s="44">
        <f>L419</f>
        <v>28819.5</v>
      </c>
      <c r="M418" s="44">
        <f>M419</f>
        <v>14164.2</v>
      </c>
      <c r="N418" s="44">
        <f>N419</f>
        <v>12768.4</v>
      </c>
    </row>
    <row r="419" spans="1:14" ht="36" customHeight="1">
      <c r="A419" s="8"/>
      <c r="C419" s="8"/>
      <c r="E419" s="8"/>
      <c r="F419" s="37" t="s">
        <v>17</v>
      </c>
      <c r="G419" s="38" t="s">
        <v>122</v>
      </c>
      <c r="H419" s="38" t="s">
        <v>112</v>
      </c>
      <c r="I419" s="38" t="s">
        <v>18</v>
      </c>
      <c r="J419" s="34" t="s">
        <v>345</v>
      </c>
      <c r="K419" s="31" t="s">
        <v>16</v>
      </c>
      <c r="L419" s="44">
        <v>28819.5</v>
      </c>
      <c r="M419" s="44">
        <v>14164.2</v>
      </c>
      <c r="N419" s="44">
        <v>12768.4</v>
      </c>
    </row>
    <row r="420" spans="1:14" ht="20.25" customHeight="1">
      <c r="A420" s="8"/>
      <c r="C420" s="8"/>
      <c r="E420" s="8"/>
      <c r="F420" s="68" t="s">
        <v>466</v>
      </c>
      <c r="G420" s="38" t="s">
        <v>122</v>
      </c>
      <c r="H420" s="38" t="s">
        <v>112</v>
      </c>
      <c r="I420" s="38" t="s">
        <v>18</v>
      </c>
      <c r="J420" s="34" t="s">
        <v>346</v>
      </c>
      <c r="K420" s="31"/>
      <c r="L420" s="44">
        <f>L421+L422+L423</f>
        <v>8719.199999999999</v>
      </c>
      <c r="M420" s="44">
        <f>M421</f>
        <v>5600</v>
      </c>
      <c r="N420" s="44">
        <f>N421</f>
        <v>8200</v>
      </c>
    </row>
    <row r="421" spans="1:14" ht="49.5">
      <c r="A421" s="8"/>
      <c r="C421" s="8"/>
      <c r="E421" s="8"/>
      <c r="F421" s="37" t="s">
        <v>17</v>
      </c>
      <c r="G421" s="38" t="s">
        <v>122</v>
      </c>
      <c r="H421" s="38" t="s">
        <v>112</v>
      </c>
      <c r="I421" s="38" t="s">
        <v>18</v>
      </c>
      <c r="J421" s="34" t="s">
        <v>346</v>
      </c>
      <c r="K421" s="31" t="s">
        <v>16</v>
      </c>
      <c r="L421" s="44">
        <v>8575.5</v>
      </c>
      <c r="M421" s="44">
        <v>5600</v>
      </c>
      <c r="N421" s="44">
        <v>8200</v>
      </c>
    </row>
    <row r="422" spans="1:14" ht="18.75">
      <c r="A422" s="8"/>
      <c r="C422" s="8"/>
      <c r="E422" s="8"/>
      <c r="F422" s="37" t="s">
        <v>539</v>
      </c>
      <c r="G422" s="38" t="s">
        <v>122</v>
      </c>
      <c r="H422" s="38" t="s">
        <v>112</v>
      </c>
      <c r="I422" s="38" t="s">
        <v>18</v>
      </c>
      <c r="J422" s="34" t="s">
        <v>346</v>
      </c>
      <c r="K422" s="31" t="s">
        <v>538</v>
      </c>
      <c r="L422" s="44">
        <v>142.9</v>
      </c>
      <c r="M422" s="44">
        <v>0</v>
      </c>
      <c r="N422" s="44">
        <v>0</v>
      </c>
    </row>
    <row r="423" spans="1:14" ht="18.75">
      <c r="A423" s="8"/>
      <c r="C423" s="8"/>
      <c r="E423" s="8"/>
      <c r="F423" s="37" t="s">
        <v>31</v>
      </c>
      <c r="G423" s="38" t="s">
        <v>122</v>
      </c>
      <c r="H423" s="38" t="s">
        <v>112</v>
      </c>
      <c r="I423" s="38" t="s">
        <v>18</v>
      </c>
      <c r="J423" s="34" t="s">
        <v>346</v>
      </c>
      <c r="K423" s="31" t="s">
        <v>30</v>
      </c>
      <c r="L423" s="44">
        <v>0.8</v>
      </c>
      <c r="M423" s="44">
        <v>0</v>
      </c>
      <c r="N423" s="44">
        <v>0</v>
      </c>
    </row>
    <row r="424" spans="1:14" ht="18.75">
      <c r="A424" s="8"/>
      <c r="C424" s="8"/>
      <c r="E424" s="8"/>
      <c r="F424" s="68" t="s">
        <v>467</v>
      </c>
      <c r="G424" s="38" t="s">
        <v>122</v>
      </c>
      <c r="H424" s="38" t="s">
        <v>112</v>
      </c>
      <c r="I424" s="38" t="s">
        <v>18</v>
      </c>
      <c r="J424" s="34" t="s">
        <v>347</v>
      </c>
      <c r="K424" s="31"/>
      <c r="L424" s="44">
        <f>L425+L426</f>
        <v>8162.1</v>
      </c>
      <c r="M424" s="44">
        <f>M425</f>
        <v>4582.8</v>
      </c>
      <c r="N424" s="44">
        <f>N425</f>
        <v>6500</v>
      </c>
    </row>
    <row r="425" spans="1:14" ht="49.5">
      <c r="A425" s="8"/>
      <c r="C425" s="8"/>
      <c r="E425" s="8"/>
      <c r="F425" s="37" t="s">
        <v>17</v>
      </c>
      <c r="G425" s="38" t="s">
        <v>122</v>
      </c>
      <c r="H425" s="38" t="s">
        <v>112</v>
      </c>
      <c r="I425" s="38" t="s">
        <v>18</v>
      </c>
      <c r="J425" s="34" t="s">
        <v>347</v>
      </c>
      <c r="K425" s="31" t="s">
        <v>16</v>
      </c>
      <c r="L425" s="44">
        <v>7657.8</v>
      </c>
      <c r="M425" s="44">
        <v>4582.8</v>
      </c>
      <c r="N425" s="44">
        <v>6500</v>
      </c>
    </row>
    <row r="426" spans="1:14" ht="18.75">
      <c r="A426" s="8"/>
      <c r="C426" s="8"/>
      <c r="E426" s="8"/>
      <c r="F426" s="37" t="s">
        <v>31</v>
      </c>
      <c r="G426" s="38" t="s">
        <v>122</v>
      </c>
      <c r="H426" s="38" t="s">
        <v>112</v>
      </c>
      <c r="I426" s="38" t="s">
        <v>18</v>
      </c>
      <c r="J426" s="34" t="s">
        <v>347</v>
      </c>
      <c r="K426" s="31" t="s">
        <v>30</v>
      </c>
      <c r="L426" s="44">
        <v>504.3</v>
      </c>
      <c r="M426" s="44">
        <v>0</v>
      </c>
      <c r="N426" s="44">
        <v>0</v>
      </c>
    </row>
    <row r="427" spans="1:14" ht="33">
      <c r="A427" s="8" t="s">
        <v>131</v>
      </c>
      <c r="B427" s="9" t="s">
        <v>132</v>
      </c>
      <c r="C427" s="8" t="s">
        <v>135</v>
      </c>
      <c r="D427" s="9" t="s">
        <v>136</v>
      </c>
      <c r="E427" s="8" t="s">
        <v>16</v>
      </c>
      <c r="F427" s="37" t="s">
        <v>349</v>
      </c>
      <c r="G427" s="38" t="s">
        <v>122</v>
      </c>
      <c r="H427" s="38" t="s">
        <v>112</v>
      </c>
      <c r="I427" s="38" t="s">
        <v>18</v>
      </c>
      <c r="J427" s="34" t="s">
        <v>348</v>
      </c>
      <c r="K427" s="31"/>
      <c r="L427" s="44">
        <f>L428</f>
        <v>172</v>
      </c>
      <c r="M427" s="44">
        <f>M428</f>
        <v>300</v>
      </c>
      <c r="N427" s="44">
        <f>N428</f>
        <v>300</v>
      </c>
    </row>
    <row r="428" spans="1:14" ht="49.5">
      <c r="A428" s="8"/>
      <c r="C428" s="8"/>
      <c r="E428" s="8"/>
      <c r="F428" s="37" t="s">
        <v>17</v>
      </c>
      <c r="G428" s="38" t="s">
        <v>122</v>
      </c>
      <c r="H428" s="38" t="s">
        <v>112</v>
      </c>
      <c r="I428" s="38" t="s">
        <v>18</v>
      </c>
      <c r="J428" s="34" t="s">
        <v>348</v>
      </c>
      <c r="K428" s="31" t="s">
        <v>16</v>
      </c>
      <c r="L428" s="44">
        <v>172</v>
      </c>
      <c r="M428" s="44">
        <v>300</v>
      </c>
      <c r="N428" s="44">
        <v>300</v>
      </c>
    </row>
    <row r="429" spans="1:14" ht="49.5">
      <c r="A429" s="8"/>
      <c r="C429" s="8"/>
      <c r="E429" s="8"/>
      <c r="F429" s="37" t="s">
        <v>329</v>
      </c>
      <c r="G429" s="38" t="s">
        <v>122</v>
      </c>
      <c r="H429" s="38" t="s">
        <v>112</v>
      </c>
      <c r="I429" s="38" t="s">
        <v>18</v>
      </c>
      <c r="J429" s="34" t="s">
        <v>558</v>
      </c>
      <c r="K429" s="31"/>
      <c r="L429" s="44">
        <f>L430</f>
        <v>52</v>
      </c>
      <c r="M429" s="44">
        <f>M430</f>
        <v>0</v>
      </c>
      <c r="N429" s="44">
        <f>N430</f>
        <v>0</v>
      </c>
    </row>
    <row r="430" spans="1:14" ht="49.5">
      <c r="A430" s="8"/>
      <c r="C430" s="8"/>
      <c r="E430" s="8"/>
      <c r="F430" s="37" t="s">
        <v>17</v>
      </c>
      <c r="G430" s="38" t="s">
        <v>122</v>
      </c>
      <c r="H430" s="38" t="s">
        <v>112</v>
      </c>
      <c r="I430" s="38" t="s">
        <v>18</v>
      </c>
      <c r="J430" s="34" t="s">
        <v>558</v>
      </c>
      <c r="K430" s="31" t="s">
        <v>16</v>
      </c>
      <c r="L430" s="44">
        <v>52</v>
      </c>
      <c r="M430" s="44">
        <v>0</v>
      </c>
      <c r="N430" s="44">
        <v>0</v>
      </c>
    </row>
    <row r="431" spans="1:14" ht="49.5">
      <c r="A431" s="8"/>
      <c r="C431" s="8"/>
      <c r="E431" s="8"/>
      <c r="F431" s="37" t="s">
        <v>329</v>
      </c>
      <c r="G431" s="38" t="s">
        <v>122</v>
      </c>
      <c r="H431" s="38" t="s">
        <v>112</v>
      </c>
      <c r="I431" s="38" t="s">
        <v>18</v>
      </c>
      <c r="J431" s="34" t="s">
        <v>398</v>
      </c>
      <c r="K431" s="31"/>
      <c r="L431" s="44">
        <f>L432</f>
        <v>0</v>
      </c>
      <c r="M431" s="44">
        <f>M432</f>
        <v>0</v>
      </c>
      <c r="N431" s="44">
        <f>N432</f>
        <v>2000</v>
      </c>
    </row>
    <row r="432" spans="1:14" ht="49.5">
      <c r="A432" s="8"/>
      <c r="C432" s="8"/>
      <c r="E432" s="8"/>
      <c r="F432" s="37" t="s">
        <v>17</v>
      </c>
      <c r="G432" s="38" t="s">
        <v>122</v>
      </c>
      <c r="H432" s="38" t="s">
        <v>112</v>
      </c>
      <c r="I432" s="38" t="s">
        <v>18</v>
      </c>
      <c r="J432" s="34" t="s">
        <v>398</v>
      </c>
      <c r="K432" s="31" t="s">
        <v>16</v>
      </c>
      <c r="L432" s="44">
        <v>0</v>
      </c>
      <c r="M432" s="44">
        <v>0</v>
      </c>
      <c r="N432" s="44">
        <v>2000</v>
      </c>
    </row>
    <row r="433" spans="1:14" ht="115.5">
      <c r="A433" s="8"/>
      <c r="C433" s="8"/>
      <c r="E433" s="8"/>
      <c r="F433" s="37" t="s">
        <v>560</v>
      </c>
      <c r="G433" s="38" t="s">
        <v>122</v>
      </c>
      <c r="H433" s="38" t="s">
        <v>112</v>
      </c>
      <c r="I433" s="38" t="s">
        <v>10</v>
      </c>
      <c r="J433" s="34" t="s">
        <v>12</v>
      </c>
      <c r="K433" s="31"/>
      <c r="L433" s="44">
        <f>L434+L436</f>
        <v>1579.1</v>
      </c>
      <c r="M433" s="44">
        <f>M434+M436</f>
        <v>0</v>
      </c>
      <c r="N433" s="44">
        <f>N434+N436</f>
        <v>0</v>
      </c>
    </row>
    <row r="434" spans="1:14" ht="49.5">
      <c r="A434" s="8"/>
      <c r="C434" s="8"/>
      <c r="E434" s="8"/>
      <c r="F434" s="37" t="s">
        <v>329</v>
      </c>
      <c r="G434" s="38" t="s">
        <v>122</v>
      </c>
      <c r="H434" s="38" t="s">
        <v>112</v>
      </c>
      <c r="I434" s="38" t="s">
        <v>10</v>
      </c>
      <c r="J434" s="34" t="s">
        <v>559</v>
      </c>
      <c r="K434" s="31"/>
      <c r="L434" s="44">
        <f>L435</f>
        <v>811.7</v>
      </c>
      <c r="M434" s="44">
        <f>M435</f>
        <v>0</v>
      </c>
      <c r="N434" s="44">
        <f>N435</f>
        <v>0</v>
      </c>
    </row>
    <row r="435" spans="1:14" ht="49.5">
      <c r="A435" s="8"/>
      <c r="C435" s="8"/>
      <c r="E435" s="8"/>
      <c r="F435" s="37" t="s">
        <v>17</v>
      </c>
      <c r="G435" s="38" t="s">
        <v>122</v>
      </c>
      <c r="H435" s="38" t="s">
        <v>112</v>
      </c>
      <c r="I435" s="38" t="s">
        <v>10</v>
      </c>
      <c r="J435" s="34" t="s">
        <v>559</v>
      </c>
      <c r="K435" s="31" t="s">
        <v>16</v>
      </c>
      <c r="L435" s="44">
        <v>811.7</v>
      </c>
      <c r="M435" s="44">
        <v>0</v>
      </c>
      <c r="N435" s="44">
        <v>0</v>
      </c>
    </row>
    <row r="436" spans="1:14" ht="49.5">
      <c r="A436" s="8"/>
      <c r="C436" s="8"/>
      <c r="E436" s="8"/>
      <c r="F436" s="37" t="s">
        <v>329</v>
      </c>
      <c r="G436" s="38" t="s">
        <v>122</v>
      </c>
      <c r="H436" s="38" t="s">
        <v>112</v>
      </c>
      <c r="I436" s="38" t="s">
        <v>10</v>
      </c>
      <c r="J436" s="34" t="s">
        <v>398</v>
      </c>
      <c r="K436" s="31"/>
      <c r="L436" s="44">
        <f>L437</f>
        <v>767.4</v>
      </c>
      <c r="M436" s="44">
        <f>M437</f>
        <v>0</v>
      </c>
      <c r="N436" s="44">
        <f>N437</f>
        <v>0</v>
      </c>
    </row>
    <row r="437" spans="1:14" ht="49.5">
      <c r="A437" s="8"/>
      <c r="C437" s="8"/>
      <c r="E437" s="8"/>
      <c r="F437" s="37" t="s">
        <v>17</v>
      </c>
      <c r="G437" s="38" t="s">
        <v>122</v>
      </c>
      <c r="H437" s="38" t="s">
        <v>112</v>
      </c>
      <c r="I437" s="38" t="s">
        <v>10</v>
      </c>
      <c r="J437" s="34" t="s">
        <v>398</v>
      </c>
      <c r="K437" s="31" t="s">
        <v>16</v>
      </c>
      <c r="L437" s="44">
        <v>767.4</v>
      </c>
      <c r="M437" s="44">
        <v>0</v>
      </c>
      <c r="N437" s="44">
        <v>0</v>
      </c>
    </row>
    <row r="438" spans="1:14" ht="99">
      <c r="A438" s="8"/>
      <c r="C438" s="8"/>
      <c r="E438" s="8"/>
      <c r="F438" s="37" t="s">
        <v>561</v>
      </c>
      <c r="G438" s="38" t="s">
        <v>122</v>
      </c>
      <c r="H438" s="38" t="s">
        <v>112</v>
      </c>
      <c r="I438" s="38" t="s">
        <v>46</v>
      </c>
      <c r="J438" s="34" t="s">
        <v>12</v>
      </c>
      <c r="K438" s="31"/>
      <c r="L438" s="44">
        <f>L439+L441</f>
        <v>2657.3</v>
      </c>
      <c r="M438" s="44">
        <f>M439+M441</f>
        <v>0</v>
      </c>
      <c r="N438" s="44">
        <f>N439+N441</f>
        <v>0</v>
      </c>
    </row>
    <row r="439" spans="1:14" ht="49.5">
      <c r="A439" s="8"/>
      <c r="C439" s="8"/>
      <c r="E439" s="8"/>
      <c r="F439" s="37" t="s">
        <v>329</v>
      </c>
      <c r="G439" s="38" t="s">
        <v>122</v>
      </c>
      <c r="H439" s="38" t="s">
        <v>112</v>
      </c>
      <c r="I439" s="38" t="s">
        <v>46</v>
      </c>
      <c r="J439" s="34" t="s">
        <v>559</v>
      </c>
      <c r="K439" s="31"/>
      <c r="L439" s="44">
        <f>L440</f>
        <v>1181.2</v>
      </c>
      <c r="M439" s="44">
        <f>M440</f>
        <v>0</v>
      </c>
      <c r="N439" s="44">
        <f>N440</f>
        <v>0</v>
      </c>
    </row>
    <row r="440" spans="1:14" ht="49.5">
      <c r="A440" s="8"/>
      <c r="C440" s="8"/>
      <c r="E440" s="8"/>
      <c r="F440" s="37" t="s">
        <v>17</v>
      </c>
      <c r="G440" s="38" t="s">
        <v>122</v>
      </c>
      <c r="H440" s="38" t="s">
        <v>112</v>
      </c>
      <c r="I440" s="38" t="s">
        <v>46</v>
      </c>
      <c r="J440" s="34" t="s">
        <v>559</v>
      </c>
      <c r="K440" s="31" t="s">
        <v>16</v>
      </c>
      <c r="L440" s="44">
        <v>1181.2</v>
      </c>
      <c r="M440" s="44">
        <v>0</v>
      </c>
      <c r="N440" s="44">
        <v>0</v>
      </c>
    </row>
    <row r="441" spans="1:14" ht="49.5">
      <c r="A441" s="8"/>
      <c r="C441" s="8"/>
      <c r="E441" s="8"/>
      <c r="F441" s="37" t="s">
        <v>329</v>
      </c>
      <c r="G441" s="38" t="s">
        <v>122</v>
      </c>
      <c r="H441" s="38" t="s">
        <v>112</v>
      </c>
      <c r="I441" s="38" t="s">
        <v>46</v>
      </c>
      <c r="J441" s="34" t="s">
        <v>398</v>
      </c>
      <c r="K441" s="31"/>
      <c r="L441" s="44">
        <f>L442</f>
        <v>1476.1</v>
      </c>
      <c r="M441" s="44">
        <f>M442</f>
        <v>0</v>
      </c>
      <c r="N441" s="44">
        <f>N442</f>
        <v>0</v>
      </c>
    </row>
    <row r="442" spans="1:14" ht="49.5">
      <c r="A442" s="8"/>
      <c r="C442" s="8"/>
      <c r="E442" s="8"/>
      <c r="F442" s="37" t="s">
        <v>17</v>
      </c>
      <c r="G442" s="38" t="s">
        <v>122</v>
      </c>
      <c r="H442" s="38" t="s">
        <v>112</v>
      </c>
      <c r="I442" s="38" t="s">
        <v>46</v>
      </c>
      <c r="J442" s="34" t="s">
        <v>398</v>
      </c>
      <c r="K442" s="31" t="s">
        <v>16</v>
      </c>
      <c r="L442" s="44">
        <v>1476.1</v>
      </c>
      <c r="M442" s="44">
        <v>0</v>
      </c>
      <c r="N442" s="44">
        <v>0</v>
      </c>
    </row>
    <row r="443" spans="1:14" ht="115.5">
      <c r="A443" s="8"/>
      <c r="C443" s="8"/>
      <c r="E443" s="8"/>
      <c r="F443" s="37" t="s">
        <v>562</v>
      </c>
      <c r="G443" s="38" t="s">
        <v>122</v>
      </c>
      <c r="H443" s="38" t="s">
        <v>112</v>
      </c>
      <c r="I443" s="38" t="s">
        <v>74</v>
      </c>
      <c r="J443" s="34" t="s">
        <v>12</v>
      </c>
      <c r="K443" s="31"/>
      <c r="L443" s="44">
        <f>L444+L446</f>
        <v>1495.8</v>
      </c>
      <c r="M443" s="44">
        <f>M444+M446</f>
        <v>0</v>
      </c>
      <c r="N443" s="44">
        <f>N444+N446</f>
        <v>0</v>
      </c>
    </row>
    <row r="444" spans="1:14" ht="49.5">
      <c r="A444" s="8"/>
      <c r="C444" s="8"/>
      <c r="E444" s="8"/>
      <c r="F444" s="37" t="s">
        <v>329</v>
      </c>
      <c r="G444" s="38" t="s">
        <v>122</v>
      </c>
      <c r="H444" s="38" t="s">
        <v>112</v>
      </c>
      <c r="I444" s="38" t="s">
        <v>74</v>
      </c>
      <c r="J444" s="34" t="s">
        <v>559</v>
      </c>
      <c r="K444" s="31"/>
      <c r="L444" s="44">
        <f>L445</f>
        <v>1250</v>
      </c>
      <c r="M444" s="44">
        <f>M445</f>
        <v>0</v>
      </c>
      <c r="N444" s="44">
        <f>N445</f>
        <v>0</v>
      </c>
    </row>
    <row r="445" spans="1:14" ht="49.5">
      <c r="A445" s="8"/>
      <c r="C445" s="8"/>
      <c r="E445" s="8"/>
      <c r="F445" s="37" t="s">
        <v>17</v>
      </c>
      <c r="G445" s="38" t="s">
        <v>122</v>
      </c>
      <c r="H445" s="38" t="s">
        <v>112</v>
      </c>
      <c r="I445" s="38" t="s">
        <v>74</v>
      </c>
      <c r="J445" s="34" t="s">
        <v>559</v>
      </c>
      <c r="K445" s="31" t="s">
        <v>16</v>
      </c>
      <c r="L445" s="44">
        <v>1250</v>
      </c>
      <c r="M445" s="44">
        <v>0</v>
      </c>
      <c r="N445" s="44">
        <v>0</v>
      </c>
    </row>
    <row r="446" spans="1:14" ht="49.5">
      <c r="A446" s="8"/>
      <c r="C446" s="8"/>
      <c r="E446" s="8"/>
      <c r="F446" s="37" t="s">
        <v>329</v>
      </c>
      <c r="G446" s="38" t="s">
        <v>122</v>
      </c>
      <c r="H446" s="38" t="s">
        <v>112</v>
      </c>
      <c r="I446" s="38" t="s">
        <v>74</v>
      </c>
      <c r="J446" s="34" t="s">
        <v>398</v>
      </c>
      <c r="K446" s="31"/>
      <c r="L446" s="44">
        <f>L447</f>
        <v>245.8</v>
      </c>
      <c r="M446" s="44">
        <f>M447</f>
        <v>0</v>
      </c>
      <c r="N446" s="44">
        <f>N447</f>
        <v>0</v>
      </c>
    </row>
    <row r="447" spans="1:14" ht="49.5">
      <c r="A447" s="8"/>
      <c r="C447" s="8"/>
      <c r="E447" s="8"/>
      <c r="F447" s="37" t="s">
        <v>17</v>
      </c>
      <c r="G447" s="38" t="s">
        <v>122</v>
      </c>
      <c r="H447" s="38" t="s">
        <v>112</v>
      </c>
      <c r="I447" s="38" t="s">
        <v>74</v>
      </c>
      <c r="J447" s="34" t="s">
        <v>398</v>
      </c>
      <c r="K447" s="31" t="s">
        <v>16</v>
      </c>
      <c r="L447" s="44">
        <v>245.8</v>
      </c>
      <c r="M447" s="44">
        <v>0</v>
      </c>
      <c r="N447" s="44">
        <v>0</v>
      </c>
    </row>
    <row r="448" spans="1:14" ht="49.5">
      <c r="A448" s="8"/>
      <c r="C448" s="8"/>
      <c r="E448" s="8"/>
      <c r="F448" s="37" t="s">
        <v>563</v>
      </c>
      <c r="G448" s="38" t="s">
        <v>122</v>
      </c>
      <c r="H448" s="38" t="s">
        <v>112</v>
      </c>
      <c r="I448" s="38" t="s">
        <v>76</v>
      </c>
      <c r="J448" s="34" t="s">
        <v>12</v>
      </c>
      <c r="K448" s="31"/>
      <c r="L448" s="44">
        <f>L449+L451</f>
        <v>1212.8999999999999</v>
      </c>
      <c r="M448" s="44">
        <f>M449+M451</f>
        <v>0</v>
      </c>
      <c r="N448" s="44">
        <f>N449+N451</f>
        <v>0</v>
      </c>
    </row>
    <row r="449" spans="1:14" ht="49.5">
      <c r="A449" s="8"/>
      <c r="C449" s="8"/>
      <c r="E449" s="8"/>
      <c r="F449" s="37" t="s">
        <v>329</v>
      </c>
      <c r="G449" s="38" t="s">
        <v>122</v>
      </c>
      <c r="H449" s="38" t="s">
        <v>112</v>
      </c>
      <c r="I449" s="38" t="s">
        <v>76</v>
      </c>
      <c r="J449" s="34" t="s">
        <v>559</v>
      </c>
      <c r="K449" s="31"/>
      <c r="L449" s="44">
        <f>L450</f>
        <v>1091.6</v>
      </c>
      <c r="M449" s="44">
        <f>M450</f>
        <v>0</v>
      </c>
      <c r="N449" s="44">
        <f>N450</f>
        <v>0</v>
      </c>
    </row>
    <row r="450" spans="1:14" ht="49.5">
      <c r="A450" s="8"/>
      <c r="C450" s="8"/>
      <c r="E450" s="8"/>
      <c r="F450" s="37" t="s">
        <v>17</v>
      </c>
      <c r="G450" s="38" t="s">
        <v>122</v>
      </c>
      <c r="H450" s="38" t="s">
        <v>112</v>
      </c>
      <c r="I450" s="38" t="s">
        <v>76</v>
      </c>
      <c r="J450" s="34" t="s">
        <v>559</v>
      </c>
      <c r="K450" s="31" t="s">
        <v>16</v>
      </c>
      <c r="L450" s="44">
        <v>1091.6</v>
      </c>
      <c r="M450" s="44">
        <v>0</v>
      </c>
      <c r="N450" s="44">
        <v>0</v>
      </c>
    </row>
    <row r="451" spans="1:14" ht="49.5">
      <c r="A451" s="8"/>
      <c r="C451" s="8"/>
      <c r="E451" s="8"/>
      <c r="F451" s="37" t="s">
        <v>329</v>
      </c>
      <c r="G451" s="38" t="s">
        <v>122</v>
      </c>
      <c r="H451" s="38" t="s">
        <v>112</v>
      </c>
      <c r="I451" s="38" t="s">
        <v>76</v>
      </c>
      <c r="J451" s="34" t="s">
        <v>398</v>
      </c>
      <c r="K451" s="31"/>
      <c r="L451" s="44">
        <f>L452</f>
        <v>121.3</v>
      </c>
      <c r="M451" s="44">
        <f>M452</f>
        <v>0</v>
      </c>
      <c r="N451" s="44">
        <f>N452</f>
        <v>0</v>
      </c>
    </row>
    <row r="452" spans="1:14" ht="49.5">
      <c r="A452" s="8"/>
      <c r="C452" s="8"/>
      <c r="E452" s="8"/>
      <c r="F452" s="37" t="s">
        <v>17</v>
      </c>
      <c r="G452" s="38" t="s">
        <v>122</v>
      </c>
      <c r="H452" s="38" t="s">
        <v>112</v>
      </c>
      <c r="I452" s="38" t="s">
        <v>76</v>
      </c>
      <c r="J452" s="34" t="s">
        <v>398</v>
      </c>
      <c r="K452" s="31" t="s">
        <v>16</v>
      </c>
      <c r="L452" s="44">
        <v>121.3</v>
      </c>
      <c r="M452" s="44">
        <v>0</v>
      </c>
      <c r="N452" s="44">
        <v>0</v>
      </c>
    </row>
    <row r="453" spans="1:14" ht="115.5">
      <c r="A453" s="8"/>
      <c r="C453" s="8"/>
      <c r="E453" s="8"/>
      <c r="F453" s="37" t="s">
        <v>564</v>
      </c>
      <c r="G453" s="38" t="s">
        <v>122</v>
      </c>
      <c r="H453" s="38" t="s">
        <v>112</v>
      </c>
      <c r="I453" s="38" t="s">
        <v>77</v>
      </c>
      <c r="J453" s="34" t="s">
        <v>12</v>
      </c>
      <c r="K453" s="31"/>
      <c r="L453" s="44">
        <f>L454+L456</f>
        <v>3188</v>
      </c>
      <c r="M453" s="44">
        <f>M454+M456</f>
        <v>0</v>
      </c>
      <c r="N453" s="44">
        <f>N454+N456</f>
        <v>0</v>
      </c>
    </row>
    <row r="454" spans="1:14" ht="49.5">
      <c r="A454" s="8"/>
      <c r="C454" s="8"/>
      <c r="E454" s="8"/>
      <c r="F454" s="37" t="s">
        <v>329</v>
      </c>
      <c r="G454" s="38" t="s">
        <v>122</v>
      </c>
      <c r="H454" s="38" t="s">
        <v>112</v>
      </c>
      <c r="I454" s="38" t="s">
        <v>77</v>
      </c>
      <c r="J454" s="34" t="s">
        <v>559</v>
      </c>
      <c r="K454" s="31"/>
      <c r="L454" s="44">
        <f>L455</f>
        <v>1250</v>
      </c>
      <c r="M454" s="44">
        <f>M455</f>
        <v>0</v>
      </c>
      <c r="N454" s="44">
        <f>N455</f>
        <v>0</v>
      </c>
    </row>
    <row r="455" spans="1:14" ht="49.5">
      <c r="A455" s="8"/>
      <c r="C455" s="8"/>
      <c r="E455" s="8"/>
      <c r="F455" s="37" t="s">
        <v>17</v>
      </c>
      <c r="G455" s="38" t="s">
        <v>122</v>
      </c>
      <c r="H455" s="38" t="s">
        <v>112</v>
      </c>
      <c r="I455" s="38" t="s">
        <v>77</v>
      </c>
      <c r="J455" s="34" t="s">
        <v>559</v>
      </c>
      <c r="K455" s="31" t="s">
        <v>16</v>
      </c>
      <c r="L455" s="44">
        <v>1250</v>
      </c>
      <c r="M455" s="44">
        <v>0</v>
      </c>
      <c r="N455" s="44">
        <v>0</v>
      </c>
    </row>
    <row r="456" spans="1:14" ht="49.5">
      <c r="A456" s="8"/>
      <c r="C456" s="8"/>
      <c r="E456" s="8"/>
      <c r="F456" s="37" t="s">
        <v>329</v>
      </c>
      <c r="G456" s="38" t="s">
        <v>122</v>
      </c>
      <c r="H456" s="38" t="s">
        <v>112</v>
      </c>
      <c r="I456" s="38" t="s">
        <v>77</v>
      </c>
      <c r="J456" s="34" t="s">
        <v>398</v>
      </c>
      <c r="K456" s="31"/>
      <c r="L456" s="44">
        <f>L457</f>
        <v>1938</v>
      </c>
      <c r="M456" s="44">
        <f>M457</f>
        <v>0</v>
      </c>
      <c r="N456" s="44">
        <f>N457</f>
        <v>0</v>
      </c>
    </row>
    <row r="457" spans="1:14" ht="49.5">
      <c r="A457" s="8"/>
      <c r="C457" s="8"/>
      <c r="E457" s="8"/>
      <c r="F457" s="37" t="s">
        <v>17</v>
      </c>
      <c r="G457" s="38" t="s">
        <v>122</v>
      </c>
      <c r="H457" s="38" t="s">
        <v>112</v>
      </c>
      <c r="I457" s="38" t="s">
        <v>77</v>
      </c>
      <c r="J457" s="34" t="s">
        <v>398</v>
      </c>
      <c r="K457" s="31" t="s">
        <v>16</v>
      </c>
      <c r="L457" s="44">
        <v>1938</v>
      </c>
      <c r="M457" s="44">
        <v>0</v>
      </c>
      <c r="N457" s="44">
        <v>0</v>
      </c>
    </row>
    <row r="458" spans="1:14" ht="99">
      <c r="A458" s="8"/>
      <c r="C458" s="8"/>
      <c r="E458" s="8"/>
      <c r="F458" s="37" t="s">
        <v>565</v>
      </c>
      <c r="G458" s="38" t="s">
        <v>122</v>
      </c>
      <c r="H458" s="38" t="s">
        <v>112</v>
      </c>
      <c r="I458" s="38" t="s">
        <v>78</v>
      </c>
      <c r="J458" s="34" t="s">
        <v>12</v>
      </c>
      <c r="K458" s="31"/>
      <c r="L458" s="44">
        <f>L459+L461</f>
        <v>983.6</v>
      </c>
      <c r="M458" s="44">
        <f>M459+M461</f>
        <v>0</v>
      </c>
      <c r="N458" s="44">
        <f>N459+N461</f>
        <v>0</v>
      </c>
    </row>
    <row r="459" spans="1:14" ht="49.5">
      <c r="A459" s="8"/>
      <c r="C459" s="8"/>
      <c r="E459" s="8"/>
      <c r="F459" s="37" t="s">
        <v>329</v>
      </c>
      <c r="G459" s="38" t="s">
        <v>122</v>
      </c>
      <c r="H459" s="38" t="s">
        <v>112</v>
      </c>
      <c r="I459" s="38" t="s">
        <v>78</v>
      </c>
      <c r="J459" s="34" t="s">
        <v>559</v>
      </c>
      <c r="K459" s="31"/>
      <c r="L459" s="44">
        <f>L460</f>
        <v>885.2</v>
      </c>
      <c r="M459" s="44">
        <f>M460</f>
        <v>0</v>
      </c>
      <c r="N459" s="44">
        <f>N460</f>
        <v>0</v>
      </c>
    </row>
    <row r="460" spans="1:14" ht="49.5">
      <c r="A460" s="8"/>
      <c r="C460" s="8"/>
      <c r="E460" s="8"/>
      <c r="F460" s="37" t="s">
        <v>17</v>
      </c>
      <c r="G460" s="38" t="s">
        <v>122</v>
      </c>
      <c r="H460" s="38" t="s">
        <v>112</v>
      </c>
      <c r="I460" s="38" t="s">
        <v>78</v>
      </c>
      <c r="J460" s="34" t="s">
        <v>559</v>
      </c>
      <c r="K460" s="31" t="s">
        <v>16</v>
      </c>
      <c r="L460" s="44">
        <v>885.2</v>
      </c>
      <c r="M460" s="44">
        <v>0</v>
      </c>
      <c r="N460" s="44">
        <v>0</v>
      </c>
    </row>
    <row r="461" spans="1:14" ht="49.5">
      <c r="A461" s="8"/>
      <c r="C461" s="8"/>
      <c r="E461" s="8"/>
      <c r="F461" s="37" t="s">
        <v>329</v>
      </c>
      <c r="G461" s="38" t="s">
        <v>122</v>
      </c>
      <c r="H461" s="38" t="s">
        <v>112</v>
      </c>
      <c r="I461" s="38" t="s">
        <v>78</v>
      </c>
      <c r="J461" s="34" t="s">
        <v>398</v>
      </c>
      <c r="K461" s="31"/>
      <c r="L461" s="44">
        <f>L462</f>
        <v>98.4</v>
      </c>
      <c r="M461" s="44">
        <f>M462</f>
        <v>0</v>
      </c>
      <c r="N461" s="44">
        <f>N462</f>
        <v>0</v>
      </c>
    </row>
    <row r="462" spans="1:14" ht="49.5">
      <c r="A462" s="8"/>
      <c r="C462" s="8"/>
      <c r="E462" s="8"/>
      <c r="F462" s="37" t="s">
        <v>17</v>
      </c>
      <c r="G462" s="38" t="s">
        <v>122</v>
      </c>
      <c r="H462" s="38" t="s">
        <v>112</v>
      </c>
      <c r="I462" s="38" t="s">
        <v>78</v>
      </c>
      <c r="J462" s="34" t="s">
        <v>398</v>
      </c>
      <c r="K462" s="31" t="s">
        <v>16</v>
      </c>
      <c r="L462" s="44">
        <v>98.4</v>
      </c>
      <c r="M462" s="44">
        <v>0</v>
      </c>
      <c r="N462" s="44">
        <v>0</v>
      </c>
    </row>
    <row r="463" spans="1:14" ht="64.5" customHeight="1">
      <c r="A463" s="8" t="s">
        <v>138</v>
      </c>
      <c r="B463" s="9" t="s">
        <v>139</v>
      </c>
      <c r="C463" s="8" t="s">
        <v>141</v>
      </c>
      <c r="D463" s="9" t="s">
        <v>142</v>
      </c>
      <c r="E463" s="8" t="s">
        <v>140</v>
      </c>
      <c r="F463" s="49" t="s">
        <v>480</v>
      </c>
      <c r="G463" s="41" t="s">
        <v>130</v>
      </c>
      <c r="H463" s="41"/>
      <c r="I463" s="38"/>
      <c r="J463" s="38"/>
      <c r="K463" s="43"/>
      <c r="L463" s="51">
        <f>L464+L468+L471</f>
        <v>459.7</v>
      </c>
      <c r="M463" s="51">
        <f>M464+M468+M471</f>
        <v>369.6</v>
      </c>
      <c r="N463" s="51">
        <f>N464+N468+N471</f>
        <v>369.6</v>
      </c>
    </row>
    <row r="464" spans="1:14" ht="49.5">
      <c r="A464" s="8"/>
      <c r="C464" s="8"/>
      <c r="E464" s="8"/>
      <c r="F464" s="37" t="s">
        <v>259</v>
      </c>
      <c r="G464" s="38" t="s">
        <v>130</v>
      </c>
      <c r="H464" s="38" t="s">
        <v>15</v>
      </c>
      <c r="I464" s="38"/>
      <c r="J464" s="38"/>
      <c r="K464" s="43"/>
      <c r="L464" s="44">
        <f>L465</f>
        <v>439.7</v>
      </c>
      <c r="M464" s="44">
        <f>M465</f>
        <v>349.6</v>
      </c>
      <c r="N464" s="44">
        <f>N465</f>
        <v>349.6</v>
      </c>
    </row>
    <row r="465" spans="1:14" ht="37.5" customHeight="1">
      <c r="A465" s="8" t="s">
        <v>143</v>
      </c>
      <c r="B465" s="9" t="s">
        <v>144</v>
      </c>
      <c r="C465" s="8" t="s">
        <v>12</v>
      </c>
      <c r="D465" s="9" t="s">
        <v>13</v>
      </c>
      <c r="E465" s="8" t="s">
        <v>14</v>
      </c>
      <c r="F465" s="37" t="s">
        <v>94</v>
      </c>
      <c r="G465" s="38" t="s">
        <v>130</v>
      </c>
      <c r="H465" s="38" t="s">
        <v>15</v>
      </c>
      <c r="I465" s="38" t="s">
        <v>18</v>
      </c>
      <c r="J465" s="38" t="s">
        <v>93</v>
      </c>
      <c r="K465" s="43"/>
      <c r="L465" s="44">
        <f>L466+L467</f>
        <v>439.7</v>
      </c>
      <c r="M465" s="44">
        <f>M466+M467</f>
        <v>349.6</v>
      </c>
      <c r="N465" s="44">
        <f>N466+N467</f>
        <v>349.6</v>
      </c>
    </row>
    <row r="466" spans="1:14" ht="33">
      <c r="A466" s="8"/>
      <c r="C466" s="8"/>
      <c r="E466" s="8"/>
      <c r="F466" s="37" t="s">
        <v>41</v>
      </c>
      <c r="G466" s="38" t="s">
        <v>130</v>
      </c>
      <c r="H466" s="38" t="s">
        <v>15</v>
      </c>
      <c r="I466" s="38" t="s">
        <v>18</v>
      </c>
      <c r="J466" s="38" t="s">
        <v>93</v>
      </c>
      <c r="K466" s="38" t="s">
        <v>40</v>
      </c>
      <c r="L466" s="44">
        <v>395</v>
      </c>
      <c r="M466" s="44">
        <v>313</v>
      </c>
      <c r="N466" s="44">
        <v>313</v>
      </c>
    </row>
    <row r="467" spans="1:14" ht="49.5">
      <c r="A467" s="8"/>
      <c r="C467" s="8"/>
      <c r="E467" s="8"/>
      <c r="F467" s="37" t="s">
        <v>17</v>
      </c>
      <c r="G467" s="38" t="s">
        <v>130</v>
      </c>
      <c r="H467" s="38" t="s">
        <v>15</v>
      </c>
      <c r="I467" s="38" t="s">
        <v>18</v>
      </c>
      <c r="J467" s="38" t="s">
        <v>93</v>
      </c>
      <c r="K467" s="43" t="s">
        <v>16</v>
      </c>
      <c r="L467" s="44">
        <v>44.7</v>
      </c>
      <c r="M467" s="44">
        <v>36.6</v>
      </c>
      <c r="N467" s="44">
        <v>36.6</v>
      </c>
    </row>
    <row r="468" spans="1:14" ht="55.5" customHeight="1">
      <c r="A468" s="8"/>
      <c r="C468" s="8"/>
      <c r="E468" s="8"/>
      <c r="F468" s="37" t="s">
        <v>261</v>
      </c>
      <c r="G468" s="38" t="s">
        <v>130</v>
      </c>
      <c r="H468" s="38" t="s">
        <v>23</v>
      </c>
      <c r="I468" s="38"/>
      <c r="J468" s="38"/>
      <c r="K468" s="43"/>
      <c r="L468" s="44">
        <f aca="true" t="shared" si="10" ref="L468:N469">L469</f>
        <v>20</v>
      </c>
      <c r="M468" s="44">
        <f t="shared" si="10"/>
        <v>20</v>
      </c>
      <c r="N468" s="44">
        <f t="shared" si="10"/>
        <v>20</v>
      </c>
    </row>
    <row r="469" spans="1:14" ht="66">
      <c r="A469" s="8"/>
      <c r="C469" s="8"/>
      <c r="E469" s="8"/>
      <c r="F469" s="56" t="s">
        <v>385</v>
      </c>
      <c r="G469" s="38" t="s">
        <v>130</v>
      </c>
      <c r="H469" s="38" t="s">
        <v>23</v>
      </c>
      <c r="I469" s="38" t="s">
        <v>18</v>
      </c>
      <c r="J469" s="38" t="s">
        <v>251</v>
      </c>
      <c r="K469" s="43"/>
      <c r="L469" s="44">
        <f t="shared" si="10"/>
        <v>20</v>
      </c>
      <c r="M469" s="44">
        <f t="shared" si="10"/>
        <v>20</v>
      </c>
      <c r="N469" s="44">
        <f t="shared" si="10"/>
        <v>20</v>
      </c>
    </row>
    <row r="470" spans="1:14" ht="49.5">
      <c r="A470" s="8"/>
      <c r="C470" s="8"/>
      <c r="E470" s="8"/>
      <c r="F470" s="37" t="s">
        <v>17</v>
      </c>
      <c r="G470" s="38" t="s">
        <v>130</v>
      </c>
      <c r="H470" s="38" t="s">
        <v>23</v>
      </c>
      <c r="I470" s="38" t="s">
        <v>18</v>
      </c>
      <c r="J470" s="38" t="s">
        <v>251</v>
      </c>
      <c r="K470" s="43" t="s">
        <v>16</v>
      </c>
      <c r="L470" s="44">
        <v>20</v>
      </c>
      <c r="M470" s="44">
        <v>20</v>
      </c>
      <c r="N470" s="44">
        <v>20</v>
      </c>
    </row>
    <row r="471" spans="1:14" ht="33">
      <c r="A471" s="8"/>
      <c r="C471" s="8"/>
      <c r="E471" s="8"/>
      <c r="F471" s="37" t="s">
        <v>501</v>
      </c>
      <c r="G471" s="38" t="s">
        <v>130</v>
      </c>
      <c r="H471" s="38" t="s">
        <v>34</v>
      </c>
      <c r="I471" s="38"/>
      <c r="J471" s="38"/>
      <c r="K471" s="43"/>
      <c r="L471" s="44">
        <f aca="true" t="shared" si="11" ref="L471:N472">L472</f>
        <v>0</v>
      </c>
      <c r="M471" s="44">
        <f t="shared" si="11"/>
        <v>0</v>
      </c>
      <c r="N471" s="44">
        <f t="shared" si="11"/>
        <v>0</v>
      </c>
    </row>
    <row r="472" spans="1:14" ht="49.5">
      <c r="A472" s="8"/>
      <c r="C472" s="8"/>
      <c r="E472" s="8"/>
      <c r="F472" s="37" t="s">
        <v>502</v>
      </c>
      <c r="G472" s="38" t="s">
        <v>130</v>
      </c>
      <c r="H472" s="38" t="s">
        <v>34</v>
      </c>
      <c r="I472" s="38" t="s">
        <v>18</v>
      </c>
      <c r="J472" s="38" t="s">
        <v>500</v>
      </c>
      <c r="K472" s="43"/>
      <c r="L472" s="44">
        <f t="shared" si="11"/>
        <v>0</v>
      </c>
      <c r="M472" s="44">
        <f t="shared" si="11"/>
        <v>0</v>
      </c>
      <c r="N472" s="44">
        <f t="shared" si="11"/>
        <v>0</v>
      </c>
    </row>
    <row r="473" spans="1:14" ht="49.5">
      <c r="A473" s="8"/>
      <c r="C473" s="8"/>
      <c r="E473" s="8"/>
      <c r="F473" s="37" t="s">
        <v>17</v>
      </c>
      <c r="G473" s="38" t="s">
        <v>130</v>
      </c>
      <c r="H473" s="38" t="s">
        <v>34</v>
      </c>
      <c r="I473" s="38" t="s">
        <v>18</v>
      </c>
      <c r="J473" s="38" t="s">
        <v>500</v>
      </c>
      <c r="K473" s="43" t="s">
        <v>16</v>
      </c>
      <c r="L473" s="44">
        <v>0</v>
      </c>
      <c r="M473" s="44">
        <v>0</v>
      </c>
      <c r="N473" s="44">
        <v>0</v>
      </c>
    </row>
    <row r="474" spans="1:14" ht="67.5" customHeight="1">
      <c r="A474" s="8" t="s">
        <v>143</v>
      </c>
      <c r="B474" s="9" t="s">
        <v>144</v>
      </c>
      <c r="C474" s="8" t="s">
        <v>145</v>
      </c>
      <c r="D474" s="9" t="s">
        <v>386</v>
      </c>
      <c r="E474" s="8" t="s">
        <v>14</v>
      </c>
      <c r="F474" s="49" t="s">
        <v>370</v>
      </c>
      <c r="G474" s="41" t="s">
        <v>131</v>
      </c>
      <c r="H474" s="38"/>
      <c r="I474" s="38"/>
      <c r="J474" s="38"/>
      <c r="K474" s="43"/>
      <c r="L474" s="51">
        <f>L475+L479+L481+L483+L485+L487+L489+L491+L493+L496+L498</f>
        <v>1297.5</v>
      </c>
      <c r="M474" s="51">
        <f>M475+M479+M483+M485+M489+M491+M481+M498</f>
        <v>576.2</v>
      </c>
      <c r="N474" s="51">
        <f>N475+N479+N483+N485+N489+N491+N481+N498</f>
        <v>576.2</v>
      </c>
    </row>
    <row r="475" spans="1:15" ht="81.75" customHeight="1">
      <c r="A475" s="8" t="s">
        <v>143</v>
      </c>
      <c r="B475" s="9" t="s">
        <v>144</v>
      </c>
      <c r="C475" s="8" t="s">
        <v>145</v>
      </c>
      <c r="D475" s="9" t="s">
        <v>386</v>
      </c>
      <c r="E475" s="8" t="s">
        <v>27</v>
      </c>
      <c r="F475" s="37" t="s">
        <v>87</v>
      </c>
      <c r="G475" s="38" t="s">
        <v>131</v>
      </c>
      <c r="H475" s="38" t="s">
        <v>112</v>
      </c>
      <c r="I475" s="38" t="s">
        <v>18</v>
      </c>
      <c r="J475" s="38" t="s">
        <v>201</v>
      </c>
      <c r="K475" s="43"/>
      <c r="L475" s="44">
        <f>SUM(L476:L478)</f>
        <v>439.8</v>
      </c>
      <c r="M475" s="44">
        <f>SUM(M476:M478)</f>
        <v>150</v>
      </c>
      <c r="N475" s="44">
        <f>SUM(N476:N478)</f>
        <v>150</v>
      </c>
      <c r="O475" s="60"/>
    </row>
    <row r="476" spans="1:14" ht="33">
      <c r="A476" s="8"/>
      <c r="C476" s="8"/>
      <c r="E476" s="8"/>
      <c r="F476" s="37" t="s">
        <v>29</v>
      </c>
      <c r="G476" s="38" t="s">
        <v>131</v>
      </c>
      <c r="H476" s="38" t="s">
        <v>112</v>
      </c>
      <c r="I476" s="38" t="s">
        <v>18</v>
      </c>
      <c r="J476" s="38" t="s">
        <v>201</v>
      </c>
      <c r="K476" s="43" t="s">
        <v>28</v>
      </c>
      <c r="L476" s="44">
        <v>125.4</v>
      </c>
      <c r="M476" s="44">
        <v>30</v>
      </c>
      <c r="N476" s="44">
        <v>30</v>
      </c>
    </row>
    <row r="477" spans="1:14" ht="18.75">
      <c r="A477" s="8"/>
      <c r="C477" s="8"/>
      <c r="E477" s="8"/>
      <c r="F477" s="37" t="s">
        <v>184</v>
      </c>
      <c r="G477" s="38" t="s">
        <v>131</v>
      </c>
      <c r="H477" s="38" t="s">
        <v>112</v>
      </c>
      <c r="I477" s="38" t="s">
        <v>18</v>
      </c>
      <c r="J477" s="38" t="s">
        <v>201</v>
      </c>
      <c r="K477" s="43" t="s">
        <v>19</v>
      </c>
      <c r="L477" s="44">
        <v>282.2</v>
      </c>
      <c r="M477" s="44">
        <v>100</v>
      </c>
      <c r="N477" s="44">
        <v>100</v>
      </c>
    </row>
    <row r="478" spans="1:14" ht="18.75">
      <c r="A478" s="8"/>
      <c r="C478" s="8"/>
      <c r="E478" s="8"/>
      <c r="F478" s="37" t="s">
        <v>185</v>
      </c>
      <c r="G478" s="38" t="s">
        <v>131</v>
      </c>
      <c r="H478" s="38" t="s">
        <v>112</v>
      </c>
      <c r="I478" s="38" t="s">
        <v>18</v>
      </c>
      <c r="J478" s="38" t="s">
        <v>201</v>
      </c>
      <c r="K478" s="43" t="s">
        <v>26</v>
      </c>
      <c r="L478" s="44">
        <v>32.2</v>
      </c>
      <c r="M478" s="44">
        <v>20</v>
      </c>
      <c r="N478" s="44">
        <v>20</v>
      </c>
    </row>
    <row r="479" spans="1:14" ht="132">
      <c r="A479" s="8"/>
      <c r="C479" s="8"/>
      <c r="E479" s="8"/>
      <c r="F479" s="52" t="s">
        <v>204</v>
      </c>
      <c r="G479" s="38" t="s">
        <v>131</v>
      </c>
      <c r="H479" s="38" t="s">
        <v>112</v>
      </c>
      <c r="I479" s="38" t="s">
        <v>18</v>
      </c>
      <c r="J479" s="38" t="s">
        <v>203</v>
      </c>
      <c r="K479" s="43"/>
      <c r="L479" s="44">
        <f>SUM(L480:L480)</f>
        <v>158.7</v>
      </c>
      <c r="M479" s="44">
        <f>SUM(M480:M480)</f>
        <v>80</v>
      </c>
      <c r="N479" s="44">
        <f>SUM(N480:N480)</f>
        <v>80</v>
      </c>
    </row>
    <row r="480" spans="1:14" ht="18.75">
      <c r="A480" s="8"/>
      <c r="C480" s="8"/>
      <c r="E480" s="8"/>
      <c r="F480" s="37" t="s">
        <v>184</v>
      </c>
      <c r="G480" s="38" t="s">
        <v>131</v>
      </c>
      <c r="H480" s="38" t="s">
        <v>112</v>
      </c>
      <c r="I480" s="38" t="s">
        <v>18</v>
      </c>
      <c r="J480" s="38" t="s">
        <v>203</v>
      </c>
      <c r="K480" s="38" t="s">
        <v>19</v>
      </c>
      <c r="L480" s="44">
        <v>158.7</v>
      </c>
      <c r="M480" s="44">
        <v>80</v>
      </c>
      <c r="N480" s="44">
        <v>80</v>
      </c>
    </row>
    <row r="481" spans="1:14" ht="66">
      <c r="A481" s="8"/>
      <c r="C481" s="8"/>
      <c r="E481" s="8"/>
      <c r="F481" s="37" t="s">
        <v>92</v>
      </c>
      <c r="G481" s="38" t="s">
        <v>131</v>
      </c>
      <c r="H481" s="38" t="s">
        <v>112</v>
      </c>
      <c r="I481" s="38" t="s">
        <v>18</v>
      </c>
      <c r="J481" s="38" t="s">
        <v>207</v>
      </c>
      <c r="K481" s="38"/>
      <c r="L481" s="44">
        <f>L482</f>
        <v>58.8</v>
      </c>
      <c r="M481" s="44">
        <f>M482</f>
        <v>30</v>
      </c>
      <c r="N481" s="44">
        <f>N482</f>
        <v>30</v>
      </c>
    </row>
    <row r="482" spans="1:14" ht="33">
      <c r="A482" s="8"/>
      <c r="C482" s="8"/>
      <c r="E482" s="8"/>
      <c r="F482" s="37" t="s">
        <v>29</v>
      </c>
      <c r="G482" s="38" t="s">
        <v>131</v>
      </c>
      <c r="H482" s="38" t="s">
        <v>112</v>
      </c>
      <c r="I482" s="38" t="s">
        <v>18</v>
      </c>
      <c r="J482" s="38" t="s">
        <v>207</v>
      </c>
      <c r="K482" s="43" t="s">
        <v>28</v>
      </c>
      <c r="L482" s="44">
        <v>58.8</v>
      </c>
      <c r="M482" s="44">
        <v>30</v>
      </c>
      <c r="N482" s="44">
        <v>30</v>
      </c>
    </row>
    <row r="483" spans="1:14" ht="33">
      <c r="A483" s="8"/>
      <c r="C483" s="8"/>
      <c r="E483" s="8"/>
      <c r="F483" s="37" t="s">
        <v>237</v>
      </c>
      <c r="G483" s="38" t="s">
        <v>131</v>
      </c>
      <c r="H483" s="38" t="s">
        <v>112</v>
      </c>
      <c r="I483" s="38" t="s">
        <v>18</v>
      </c>
      <c r="J483" s="38" t="s">
        <v>209</v>
      </c>
      <c r="K483" s="43"/>
      <c r="L483" s="44">
        <f>L484</f>
        <v>72.7</v>
      </c>
      <c r="M483" s="44">
        <f>M484</f>
        <v>40</v>
      </c>
      <c r="N483" s="44">
        <f>N484</f>
        <v>40</v>
      </c>
    </row>
    <row r="484" spans="1:14" ht="18.75">
      <c r="A484" s="8"/>
      <c r="C484" s="8"/>
      <c r="E484" s="8"/>
      <c r="F484" s="37" t="s">
        <v>184</v>
      </c>
      <c r="G484" s="38" t="s">
        <v>131</v>
      </c>
      <c r="H484" s="38" t="s">
        <v>112</v>
      </c>
      <c r="I484" s="38" t="s">
        <v>18</v>
      </c>
      <c r="J484" s="38" t="s">
        <v>209</v>
      </c>
      <c r="K484" s="43" t="s">
        <v>19</v>
      </c>
      <c r="L484" s="44">
        <v>72.7</v>
      </c>
      <c r="M484" s="44">
        <v>40</v>
      </c>
      <c r="N484" s="44">
        <v>40</v>
      </c>
    </row>
    <row r="485" spans="1:14" ht="33">
      <c r="A485" s="8"/>
      <c r="C485" s="8"/>
      <c r="E485" s="8"/>
      <c r="F485" s="37" t="s">
        <v>235</v>
      </c>
      <c r="G485" s="38" t="s">
        <v>131</v>
      </c>
      <c r="H485" s="38" t="s">
        <v>112</v>
      </c>
      <c r="I485" s="38" t="s">
        <v>18</v>
      </c>
      <c r="J485" s="38" t="s">
        <v>215</v>
      </c>
      <c r="K485" s="43"/>
      <c r="L485" s="44">
        <f>L486</f>
        <v>55.1</v>
      </c>
      <c r="M485" s="44">
        <f>M486</f>
        <v>100</v>
      </c>
      <c r="N485" s="44">
        <f>N486</f>
        <v>100</v>
      </c>
    </row>
    <row r="486" spans="1:14" ht="33">
      <c r="A486" s="8"/>
      <c r="C486" s="8"/>
      <c r="E486" s="8"/>
      <c r="F486" s="37" t="s">
        <v>29</v>
      </c>
      <c r="G486" s="38" t="s">
        <v>131</v>
      </c>
      <c r="H486" s="38" t="s">
        <v>112</v>
      </c>
      <c r="I486" s="38" t="s">
        <v>18</v>
      </c>
      <c r="J486" s="38" t="s">
        <v>215</v>
      </c>
      <c r="K486" s="43" t="s">
        <v>28</v>
      </c>
      <c r="L486" s="44">
        <v>55.1</v>
      </c>
      <c r="M486" s="44">
        <v>100</v>
      </c>
      <c r="N486" s="44">
        <v>100</v>
      </c>
    </row>
    <row r="487" spans="1:14" ht="18.75">
      <c r="A487" s="8"/>
      <c r="C487" s="8"/>
      <c r="E487" s="8"/>
      <c r="F487" s="37" t="s">
        <v>598</v>
      </c>
      <c r="G487" s="38" t="s">
        <v>131</v>
      </c>
      <c r="H487" s="38" t="s">
        <v>112</v>
      </c>
      <c r="I487" s="38" t="s">
        <v>18</v>
      </c>
      <c r="J487" s="38" t="s">
        <v>597</v>
      </c>
      <c r="K487" s="43"/>
      <c r="L487" s="44">
        <f>L488</f>
        <v>242.1</v>
      </c>
      <c r="M487" s="44">
        <f>M488</f>
        <v>0</v>
      </c>
      <c r="N487" s="44">
        <f>N488</f>
        <v>0</v>
      </c>
    </row>
    <row r="488" spans="1:14" ht="49.5">
      <c r="A488" s="8"/>
      <c r="C488" s="8"/>
      <c r="E488" s="8"/>
      <c r="F488" s="37" t="s">
        <v>17</v>
      </c>
      <c r="G488" s="38" t="s">
        <v>131</v>
      </c>
      <c r="H488" s="38" t="s">
        <v>112</v>
      </c>
      <c r="I488" s="38" t="s">
        <v>18</v>
      </c>
      <c r="J488" s="38" t="s">
        <v>597</v>
      </c>
      <c r="K488" s="43" t="s">
        <v>16</v>
      </c>
      <c r="L488" s="44">
        <v>242.1</v>
      </c>
      <c r="M488" s="44">
        <v>0</v>
      </c>
      <c r="N488" s="44">
        <v>0</v>
      </c>
    </row>
    <row r="489" spans="1:14" ht="100.5" customHeight="1">
      <c r="A489" s="8"/>
      <c r="C489" s="8"/>
      <c r="E489" s="8"/>
      <c r="F489" s="37" t="s">
        <v>199</v>
      </c>
      <c r="G489" s="38" t="s">
        <v>131</v>
      </c>
      <c r="H489" s="38" t="s">
        <v>112</v>
      </c>
      <c r="I489" s="38" t="s">
        <v>18</v>
      </c>
      <c r="J489" s="38" t="s">
        <v>65</v>
      </c>
      <c r="K489" s="43"/>
      <c r="L489" s="44">
        <f>L490</f>
        <v>10.5</v>
      </c>
      <c r="M489" s="44">
        <f>M490</f>
        <v>26.2</v>
      </c>
      <c r="N489" s="44">
        <f>N490</f>
        <v>26.2</v>
      </c>
    </row>
    <row r="490" spans="1:14" ht="49.5">
      <c r="A490" s="8"/>
      <c r="C490" s="8"/>
      <c r="E490" s="8"/>
      <c r="F490" s="37" t="s">
        <v>17</v>
      </c>
      <c r="G490" s="38" t="s">
        <v>131</v>
      </c>
      <c r="H490" s="38" t="s">
        <v>112</v>
      </c>
      <c r="I490" s="38" t="s">
        <v>18</v>
      </c>
      <c r="J490" s="38" t="s">
        <v>65</v>
      </c>
      <c r="K490" s="43" t="s">
        <v>16</v>
      </c>
      <c r="L490" s="44">
        <v>10.5</v>
      </c>
      <c r="M490" s="44">
        <v>26.2</v>
      </c>
      <c r="N490" s="44">
        <v>26.2</v>
      </c>
    </row>
    <row r="491" spans="1:14" ht="51.75" customHeight="1">
      <c r="A491" s="8"/>
      <c r="C491" s="8"/>
      <c r="E491" s="8"/>
      <c r="F491" s="37" t="s">
        <v>200</v>
      </c>
      <c r="G491" s="38" t="s">
        <v>131</v>
      </c>
      <c r="H491" s="38" t="s">
        <v>112</v>
      </c>
      <c r="I491" s="38" t="s">
        <v>18</v>
      </c>
      <c r="J491" s="38" t="s">
        <v>72</v>
      </c>
      <c r="K491" s="43"/>
      <c r="L491" s="44">
        <f>L492</f>
        <v>76.6</v>
      </c>
      <c r="M491" s="44">
        <f>M492</f>
        <v>70</v>
      </c>
      <c r="N491" s="44">
        <f>N492</f>
        <v>70</v>
      </c>
    </row>
    <row r="492" spans="1:14" ht="49.5">
      <c r="A492" s="8"/>
      <c r="C492" s="8"/>
      <c r="E492" s="8"/>
      <c r="F492" s="37" t="s">
        <v>17</v>
      </c>
      <c r="G492" s="38" t="s">
        <v>131</v>
      </c>
      <c r="H492" s="38" t="s">
        <v>112</v>
      </c>
      <c r="I492" s="38" t="s">
        <v>18</v>
      </c>
      <c r="J492" s="38" t="s">
        <v>72</v>
      </c>
      <c r="K492" s="43" t="s">
        <v>16</v>
      </c>
      <c r="L492" s="44">
        <v>76.6</v>
      </c>
      <c r="M492" s="44">
        <v>70</v>
      </c>
      <c r="N492" s="44">
        <v>70</v>
      </c>
    </row>
    <row r="493" spans="1:14" ht="18.75">
      <c r="A493" s="8"/>
      <c r="C493" s="8"/>
      <c r="E493" s="8"/>
      <c r="F493" s="37" t="s">
        <v>583</v>
      </c>
      <c r="G493" s="38" t="s">
        <v>131</v>
      </c>
      <c r="H493" s="38" t="s">
        <v>112</v>
      </c>
      <c r="I493" s="38" t="s">
        <v>18</v>
      </c>
      <c r="J493" s="38" t="s">
        <v>584</v>
      </c>
      <c r="K493" s="43"/>
      <c r="L493" s="44">
        <f aca="true" t="shared" si="12" ref="L493:N494">L494</f>
        <v>100</v>
      </c>
      <c r="M493" s="44">
        <f t="shared" si="12"/>
        <v>0</v>
      </c>
      <c r="N493" s="44">
        <f t="shared" si="12"/>
        <v>0</v>
      </c>
    </row>
    <row r="494" spans="1:14" ht="33">
      <c r="A494" s="8"/>
      <c r="C494" s="8"/>
      <c r="E494" s="8"/>
      <c r="F494" s="37" t="s">
        <v>586</v>
      </c>
      <c r="G494" s="38" t="s">
        <v>131</v>
      </c>
      <c r="H494" s="38" t="s">
        <v>112</v>
      </c>
      <c r="I494" s="38" t="s">
        <v>18</v>
      </c>
      <c r="J494" s="38" t="s">
        <v>585</v>
      </c>
      <c r="K494" s="43"/>
      <c r="L494" s="44">
        <f t="shared" si="12"/>
        <v>100</v>
      </c>
      <c r="M494" s="44">
        <f t="shared" si="12"/>
        <v>0</v>
      </c>
      <c r="N494" s="44">
        <f t="shared" si="12"/>
        <v>0</v>
      </c>
    </row>
    <row r="495" spans="1:14" ht="49.5">
      <c r="A495" s="8"/>
      <c r="C495" s="8"/>
      <c r="E495" s="8"/>
      <c r="F495" s="37" t="s">
        <v>17</v>
      </c>
      <c r="G495" s="38" t="s">
        <v>131</v>
      </c>
      <c r="H495" s="38" t="s">
        <v>112</v>
      </c>
      <c r="I495" s="38" t="s">
        <v>18</v>
      </c>
      <c r="J495" s="38" t="s">
        <v>585</v>
      </c>
      <c r="K495" s="43" t="s">
        <v>16</v>
      </c>
      <c r="L495" s="44">
        <v>100</v>
      </c>
      <c r="M495" s="44">
        <v>0</v>
      </c>
      <c r="N495" s="44">
        <v>0</v>
      </c>
    </row>
    <row r="496" spans="1:14" ht="115.5" customHeight="1">
      <c r="A496" s="8"/>
      <c r="C496" s="8"/>
      <c r="E496" s="8"/>
      <c r="F496" s="37" t="s">
        <v>315</v>
      </c>
      <c r="G496" s="38" t="s">
        <v>131</v>
      </c>
      <c r="H496" s="38" t="s">
        <v>112</v>
      </c>
      <c r="I496" s="38" t="s">
        <v>18</v>
      </c>
      <c r="J496" s="38" t="s">
        <v>102</v>
      </c>
      <c r="K496" s="43"/>
      <c r="L496" s="44">
        <f>L497</f>
        <v>4.9</v>
      </c>
      <c r="M496" s="44">
        <f>M497</f>
        <v>0</v>
      </c>
      <c r="N496" s="44">
        <f>N497</f>
        <v>0</v>
      </c>
    </row>
    <row r="497" spans="1:14" ht="49.5">
      <c r="A497" s="8"/>
      <c r="C497" s="8"/>
      <c r="E497" s="8"/>
      <c r="F497" s="37" t="s">
        <v>17</v>
      </c>
      <c r="G497" s="38" t="s">
        <v>131</v>
      </c>
      <c r="H497" s="38" t="s">
        <v>112</v>
      </c>
      <c r="I497" s="38" t="s">
        <v>18</v>
      </c>
      <c r="J497" s="38" t="s">
        <v>102</v>
      </c>
      <c r="K497" s="43" t="s">
        <v>16</v>
      </c>
      <c r="L497" s="44">
        <v>4.9</v>
      </c>
      <c r="M497" s="44">
        <v>0</v>
      </c>
      <c r="N497" s="44">
        <v>0</v>
      </c>
    </row>
    <row r="498" spans="1:14" ht="165">
      <c r="A498" s="8"/>
      <c r="C498" s="8"/>
      <c r="E498" s="8"/>
      <c r="F498" s="37" t="s">
        <v>363</v>
      </c>
      <c r="G498" s="38" t="s">
        <v>131</v>
      </c>
      <c r="H498" s="38" t="s">
        <v>112</v>
      </c>
      <c r="I498" s="38" t="s">
        <v>18</v>
      </c>
      <c r="J498" s="38" t="s">
        <v>364</v>
      </c>
      <c r="K498" s="43"/>
      <c r="L498" s="44">
        <f>L499</f>
        <v>78.3</v>
      </c>
      <c r="M498" s="44">
        <f>M499</f>
        <v>80</v>
      </c>
      <c r="N498" s="44">
        <f>N499</f>
        <v>80</v>
      </c>
    </row>
    <row r="499" spans="1:14" ht="18.75">
      <c r="A499" s="8"/>
      <c r="C499" s="8"/>
      <c r="E499" s="8"/>
      <c r="F499" s="37" t="s">
        <v>184</v>
      </c>
      <c r="G499" s="38" t="s">
        <v>131</v>
      </c>
      <c r="H499" s="38" t="s">
        <v>112</v>
      </c>
      <c r="I499" s="38" t="s">
        <v>18</v>
      </c>
      <c r="J499" s="38" t="s">
        <v>364</v>
      </c>
      <c r="K499" s="43" t="s">
        <v>19</v>
      </c>
      <c r="L499" s="44">
        <v>78.3</v>
      </c>
      <c r="M499" s="44">
        <v>80</v>
      </c>
      <c r="N499" s="44">
        <v>80</v>
      </c>
    </row>
    <row r="500" spans="1:14" ht="99">
      <c r="A500" s="8"/>
      <c r="C500" s="8"/>
      <c r="E500" s="8"/>
      <c r="F500" s="49" t="s">
        <v>371</v>
      </c>
      <c r="G500" s="41" t="s">
        <v>137</v>
      </c>
      <c r="H500" s="38"/>
      <c r="I500" s="38"/>
      <c r="J500" s="38"/>
      <c r="K500" s="43"/>
      <c r="L500" s="51">
        <f>L501+L504</f>
        <v>313.4</v>
      </c>
      <c r="M500" s="51">
        <f>M501+M504</f>
        <v>348</v>
      </c>
      <c r="N500" s="51">
        <f>N501+N504</f>
        <v>348</v>
      </c>
    </row>
    <row r="501" spans="1:14" ht="49.5">
      <c r="A501" s="8"/>
      <c r="C501" s="8"/>
      <c r="E501" s="8"/>
      <c r="F501" s="33" t="s">
        <v>288</v>
      </c>
      <c r="G501" s="34" t="s">
        <v>137</v>
      </c>
      <c r="H501" s="34" t="s">
        <v>112</v>
      </c>
      <c r="I501" s="32" t="s">
        <v>18</v>
      </c>
      <c r="J501" s="34" t="s">
        <v>291</v>
      </c>
      <c r="K501" s="31"/>
      <c r="L501" s="44">
        <f aca="true" t="shared" si="13" ref="L501:N502">L502</f>
        <v>10</v>
      </c>
      <c r="M501" s="44">
        <f t="shared" si="13"/>
        <v>10</v>
      </c>
      <c r="N501" s="44">
        <f t="shared" si="13"/>
        <v>10</v>
      </c>
    </row>
    <row r="502" spans="1:14" ht="66">
      <c r="A502" s="8"/>
      <c r="C502" s="8"/>
      <c r="E502" s="8"/>
      <c r="F502" s="33" t="s">
        <v>289</v>
      </c>
      <c r="G502" s="34" t="s">
        <v>137</v>
      </c>
      <c r="H502" s="34" t="s">
        <v>112</v>
      </c>
      <c r="I502" s="32" t="s">
        <v>18</v>
      </c>
      <c r="J502" s="34" t="s">
        <v>292</v>
      </c>
      <c r="K502" s="31"/>
      <c r="L502" s="44">
        <f t="shared" si="13"/>
        <v>10</v>
      </c>
      <c r="M502" s="44">
        <f t="shared" si="13"/>
        <v>10</v>
      </c>
      <c r="N502" s="44">
        <f t="shared" si="13"/>
        <v>10</v>
      </c>
    </row>
    <row r="503" spans="1:14" ht="49.5">
      <c r="A503" s="8"/>
      <c r="C503" s="8"/>
      <c r="E503" s="8"/>
      <c r="F503" s="33" t="s">
        <v>69</v>
      </c>
      <c r="G503" s="34" t="s">
        <v>137</v>
      </c>
      <c r="H503" s="34" t="s">
        <v>112</v>
      </c>
      <c r="I503" s="32" t="s">
        <v>18</v>
      </c>
      <c r="J503" s="34" t="s">
        <v>292</v>
      </c>
      <c r="K503" s="31" t="s">
        <v>68</v>
      </c>
      <c r="L503" s="44">
        <v>10</v>
      </c>
      <c r="M503" s="44">
        <v>10</v>
      </c>
      <c r="N503" s="44">
        <v>10</v>
      </c>
    </row>
    <row r="504" spans="1:14" ht="132">
      <c r="A504" s="8"/>
      <c r="C504" s="8"/>
      <c r="E504" s="8"/>
      <c r="F504" s="37" t="s">
        <v>489</v>
      </c>
      <c r="G504" s="34" t="s">
        <v>137</v>
      </c>
      <c r="H504" s="34" t="s">
        <v>112</v>
      </c>
      <c r="I504" s="32" t="s">
        <v>18</v>
      </c>
      <c r="J504" s="38" t="s">
        <v>469</v>
      </c>
      <c r="K504" s="38"/>
      <c r="L504" s="44">
        <f>L505</f>
        <v>303.4</v>
      </c>
      <c r="M504" s="44">
        <f>M505</f>
        <v>338</v>
      </c>
      <c r="N504" s="44">
        <f>N505</f>
        <v>338</v>
      </c>
    </row>
    <row r="505" spans="1:14" ht="49.5">
      <c r="A505" s="8"/>
      <c r="C505" s="8"/>
      <c r="E505" s="8"/>
      <c r="F505" s="33" t="s">
        <v>69</v>
      </c>
      <c r="G505" s="34" t="s">
        <v>137</v>
      </c>
      <c r="H505" s="34" t="s">
        <v>112</v>
      </c>
      <c r="I505" s="32" t="s">
        <v>18</v>
      </c>
      <c r="J505" s="38" t="s">
        <v>469</v>
      </c>
      <c r="K505" s="31" t="s">
        <v>68</v>
      </c>
      <c r="L505" s="44">
        <v>303.4</v>
      </c>
      <c r="M505" s="44">
        <v>338</v>
      </c>
      <c r="N505" s="44">
        <v>338</v>
      </c>
    </row>
    <row r="506" spans="1:14" ht="88.5" customHeight="1">
      <c r="A506" s="8"/>
      <c r="C506" s="8"/>
      <c r="E506" s="8"/>
      <c r="F506" s="30" t="s">
        <v>481</v>
      </c>
      <c r="G506" s="41" t="s">
        <v>313</v>
      </c>
      <c r="H506" s="41"/>
      <c r="I506" s="41"/>
      <c r="J506" s="36"/>
      <c r="K506" s="35"/>
      <c r="L506" s="45">
        <f>L507+L509</f>
        <v>8588.4</v>
      </c>
      <c r="M506" s="45">
        <f>M507+M509</f>
        <v>6743.299999999999</v>
      </c>
      <c r="N506" s="45">
        <f>N507+N509</f>
        <v>6689.099999999999</v>
      </c>
    </row>
    <row r="507" spans="1:14" ht="33">
      <c r="A507" s="8"/>
      <c r="C507" s="8"/>
      <c r="E507" s="8"/>
      <c r="F507" s="33" t="s">
        <v>314</v>
      </c>
      <c r="G507" s="38" t="s">
        <v>313</v>
      </c>
      <c r="H507" s="38" t="s">
        <v>112</v>
      </c>
      <c r="I507" s="38" t="s">
        <v>18</v>
      </c>
      <c r="J507" s="34" t="s">
        <v>334</v>
      </c>
      <c r="K507" s="31"/>
      <c r="L507" s="44">
        <f>L508</f>
        <v>1431.7</v>
      </c>
      <c r="M507" s="44">
        <f>M508</f>
        <v>174.9</v>
      </c>
      <c r="N507" s="44">
        <f>N508</f>
        <v>67.2</v>
      </c>
    </row>
    <row r="508" spans="1:14" ht="49.5">
      <c r="A508" s="8"/>
      <c r="C508" s="8"/>
      <c r="E508" s="8"/>
      <c r="F508" s="33" t="s">
        <v>17</v>
      </c>
      <c r="G508" s="38" t="s">
        <v>313</v>
      </c>
      <c r="H508" s="38" t="s">
        <v>112</v>
      </c>
      <c r="I508" s="38" t="s">
        <v>18</v>
      </c>
      <c r="J508" s="38" t="s">
        <v>334</v>
      </c>
      <c r="K508" s="43" t="s">
        <v>16</v>
      </c>
      <c r="L508" s="44">
        <v>1431.7</v>
      </c>
      <c r="M508" s="44">
        <v>174.9</v>
      </c>
      <c r="N508" s="44">
        <v>67.2</v>
      </c>
    </row>
    <row r="509" spans="1:14" ht="33">
      <c r="A509" s="8"/>
      <c r="C509" s="8"/>
      <c r="E509" s="8"/>
      <c r="F509" s="33" t="s">
        <v>393</v>
      </c>
      <c r="G509" s="38" t="s">
        <v>313</v>
      </c>
      <c r="H509" s="38" t="s">
        <v>112</v>
      </c>
      <c r="I509" s="38" t="s">
        <v>366</v>
      </c>
      <c r="J509" s="34"/>
      <c r="K509" s="31"/>
      <c r="L509" s="44">
        <f aca="true" t="shared" si="14" ref="L509:N510">L510</f>
        <v>7156.7</v>
      </c>
      <c r="M509" s="44">
        <f t="shared" si="14"/>
        <v>6568.4</v>
      </c>
      <c r="N509" s="44">
        <f t="shared" si="14"/>
        <v>6621.9</v>
      </c>
    </row>
    <row r="510" spans="1:14" ht="33">
      <c r="A510" s="8"/>
      <c r="C510" s="8"/>
      <c r="E510" s="8"/>
      <c r="F510" s="33" t="s">
        <v>314</v>
      </c>
      <c r="G510" s="38" t="s">
        <v>313</v>
      </c>
      <c r="H510" s="38" t="s">
        <v>112</v>
      </c>
      <c r="I510" s="38" t="s">
        <v>366</v>
      </c>
      <c r="J510" s="34" t="s">
        <v>365</v>
      </c>
      <c r="K510" s="31"/>
      <c r="L510" s="44">
        <f t="shared" si="14"/>
        <v>7156.7</v>
      </c>
      <c r="M510" s="44">
        <f t="shared" si="14"/>
        <v>6568.4</v>
      </c>
      <c r="N510" s="44">
        <f t="shared" si="14"/>
        <v>6621.9</v>
      </c>
    </row>
    <row r="511" spans="1:14" ht="49.5">
      <c r="A511" s="8"/>
      <c r="C511" s="8"/>
      <c r="E511" s="8"/>
      <c r="F511" s="33" t="s">
        <v>17</v>
      </c>
      <c r="G511" s="38" t="s">
        <v>313</v>
      </c>
      <c r="H511" s="38" t="s">
        <v>112</v>
      </c>
      <c r="I511" s="38" t="s">
        <v>366</v>
      </c>
      <c r="J511" s="38" t="s">
        <v>365</v>
      </c>
      <c r="K511" s="43" t="s">
        <v>16</v>
      </c>
      <c r="L511" s="44">
        <v>7156.7</v>
      </c>
      <c r="M511" s="44">
        <v>6568.4</v>
      </c>
      <c r="N511" s="44">
        <v>6621.9</v>
      </c>
    </row>
    <row r="512" spans="1:14" ht="66" customHeight="1">
      <c r="A512" s="8"/>
      <c r="C512" s="8"/>
      <c r="E512" s="8"/>
      <c r="F512" s="69" t="s">
        <v>372</v>
      </c>
      <c r="G512" s="41" t="s">
        <v>318</v>
      </c>
      <c r="H512" s="38"/>
      <c r="I512" s="38"/>
      <c r="J512" s="34"/>
      <c r="K512" s="31"/>
      <c r="L512" s="51">
        <f>L513+L515+L517+L519+L521+L523+L525</f>
        <v>1701.1</v>
      </c>
      <c r="M512" s="51">
        <f>M513+M515+M517+M519+M521</f>
        <v>110</v>
      </c>
      <c r="N512" s="51">
        <f>N513+N515+N517+N519+N521</f>
        <v>110</v>
      </c>
    </row>
    <row r="513" spans="1:14" ht="33">
      <c r="A513" s="8"/>
      <c r="C513" s="8"/>
      <c r="E513" s="8"/>
      <c r="F513" s="61" t="s">
        <v>319</v>
      </c>
      <c r="G513" s="38" t="s">
        <v>318</v>
      </c>
      <c r="H513" s="38" t="s">
        <v>112</v>
      </c>
      <c r="I513" s="38" t="s">
        <v>18</v>
      </c>
      <c r="J513" s="34" t="s">
        <v>320</v>
      </c>
      <c r="K513" s="31"/>
      <c r="L513" s="44">
        <f>L514</f>
        <v>0</v>
      </c>
      <c r="M513" s="44">
        <f>M514</f>
        <v>15</v>
      </c>
      <c r="N513" s="44">
        <f>N514</f>
        <v>15</v>
      </c>
    </row>
    <row r="514" spans="1:14" ht="18.75">
      <c r="A514" s="8"/>
      <c r="C514" s="8"/>
      <c r="E514" s="8"/>
      <c r="F514" s="37" t="s">
        <v>184</v>
      </c>
      <c r="G514" s="38" t="s">
        <v>318</v>
      </c>
      <c r="H514" s="38" t="s">
        <v>112</v>
      </c>
      <c r="I514" s="38" t="s">
        <v>18</v>
      </c>
      <c r="J514" s="34" t="s">
        <v>320</v>
      </c>
      <c r="K514" s="31" t="s">
        <v>19</v>
      </c>
      <c r="L514" s="44">
        <v>0</v>
      </c>
      <c r="M514" s="44">
        <v>15</v>
      </c>
      <c r="N514" s="44">
        <v>15</v>
      </c>
    </row>
    <row r="515" spans="1:14" ht="18.75">
      <c r="A515" s="8"/>
      <c r="C515" s="8"/>
      <c r="E515" s="8"/>
      <c r="F515" s="33" t="s">
        <v>322</v>
      </c>
      <c r="G515" s="38" t="s">
        <v>318</v>
      </c>
      <c r="H515" s="38" t="s">
        <v>112</v>
      </c>
      <c r="I515" s="38" t="s">
        <v>18</v>
      </c>
      <c r="J515" s="34" t="s">
        <v>321</v>
      </c>
      <c r="K515" s="31"/>
      <c r="L515" s="44">
        <f>L516</f>
        <v>178.4</v>
      </c>
      <c r="M515" s="44">
        <f>M516</f>
        <v>10</v>
      </c>
      <c r="N515" s="44">
        <f>N516</f>
        <v>10</v>
      </c>
    </row>
    <row r="516" spans="1:14" ht="18.75">
      <c r="A516" s="8"/>
      <c r="C516" s="8"/>
      <c r="E516" s="8"/>
      <c r="F516" s="37" t="s">
        <v>184</v>
      </c>
      <c r="G516" s="38" t="s">
        <v>318</v>
      </c>
      <c r="H516" s="38" t="s">
        <v>112</v>
      </c>
      <c r="I516" s="38" t="s">
        <v>18</v>
      </c>
      <c r="J516" s="34" t="s">
        <v>321</v>
      </c>
      <c r="K516" s="31" t="s">
        <v>19</v>
      </c>
      <c r="L516" s="44">
        <v>178.4</v>
      </c>
      <c r="M516" s="44">
        <v>10</v>
      </c>
      <c r="N516" s="44">
        <v>10</v>
      </c>
    </row>
    <row r="517" spans="1:14" ht="33">
      <c r="A517" s="8"/>
      <c r="C517" s="8"/>
      <c r="E517" s="8"/>
      <c r="F517" s="37" t="s">
        <v>324</v>
      </c>
      <c r="G517" s="38" t="s">
        <v>318</v>
      </c>
      <c r="H517" s="38" t="s">
        <v>112</v>
      </c>
      <c r="I517" s="38" t="s">
        <v>18</v>
      </c>
      <c r="J517" s="34" t="s">
        <v>323</v>
      </c>
      <c r="K517" s="31"/>
      <c r="L517" s="44">
        <f>L518</f>
        <v>249.4</v>
      </c>
      <c r="M517" s="44">
        <f>M518</f>
        <v>55</v>
      </c>
      <c r="N517" s="44">
        <f>N518</f>
        <v>55</v>
      </c>
    </row>
    <row r="518" spans="1:14" ht="18.75">
      <c r="A518" s="8"/>
      <c r="C518" s="8"/>
      <c r="E518" s="8"/>
      <c r="F518" s="37" t="s">
        <v>184</v>
      </c>
      <c r="G518" s="38" t="s">
        <v>318</v>
      </c>
      <c r="H518" s="38" t="s">
        <v>112</v>
      </c>
      <c r="I518" s="38" t="s">
        <v>18</v>
      </c>
      <c r="J518" s="34" t="s">
        <v>323</v>
      </c>
      <c r="K518" s="31" t="s">
        <v>19</v>
      </c>
      <c r="L518" s="44">
        <v>249.4</v>
      </c>
      <c r="M518" s="44">
        <v>55</v>
      </c>
      <c r="N518" s="44">
        <v>55</v>
      </c>
    </row>
    <row r="519" spans="1:14" ht="33">
      <c r="A519" s="8"/>
      <c r="C519" s="8"/>
      <c r="E519" s="8"/>
      <c r="F519" s="37" t="s">
        <v>326</v>
      </c>
      <c r="G519" s="38" t="s">
        <v>318</v>
      </c>
      <c r="H519" s="38" t="s">
        <v>112</v>
      </c>
      <c r="I519" s="38" t="s">
        <v>18</v>
      </c>
      <c r="J519" s="34" t="s">
        <v>325</v>
      </c>
      <c r="K519" s="31"/>
      <c r="L519" s="44">
        <f>L520</f>
        <v>0</v>
      </c>
      <c r="M519" s="44">
        <f>M520</f>
        <v>10</v>
      </c>
      <c r="N519" s="44">
        <f>N520</f>
        <v>10</v>
      </c>
    </row>
    <row r="520" spans="1:14" ht="17.25" customHeight="1">
      <c r="A520" s="8"/>
      <c r="C520" s="8"/>
      <c r="E520" s="8"/>
      <c r="F520" s="37" t="s">
        <v>184</v>
      </c>
      <c r="G520" s="38" t="s">
        <v>318</v>
      </c>
      <c r="H520" s="38" t="s">
        <v>112</v>
      </c>
      <c r="I520" s="38" t="s">
        <v>18</v>
      </c>
      <c r="J520" s="34" t="s">
        <v>325</v>
      </c>
      <c r="K520" s="31" t="s">
        <v>19</v>
      </c>
      <c r="L520" s="44">
        <v>0</v>
      </c>
      <c r="M520" s="44">
        <v>10</v>
      </c>
      <c r="N520" s="44">
        <v>10</v>
      </c>
    </row>
    <row r="521" spans="1:14" ht="49.5">
      <c r="A521" s="8"/>
      <c r="C521" s="8"/>
      <c r="E521" s="8"/>
      <c r="F521" s="68" t="s">
        <v>328</v>
      </c>
      <c r="G521" s="38" t="s">
        <v>318</v>
      </c>
      <c r="H521" s="38" t="s">
        <v>112</v>
      </c>
      <c r="I521" s="38" t="s">
        <v>18</v>
      </c>
      <c r="J521" s="34" t="s">
        <v>327</v>
      </c>
      <c r="K521" s="31"/>
      <c r="L521" s="44">
        <f>L522</f>
        <v>0</v>
      </c>
      <c r="M521" s="44">
        <f>M522</f>
        <v>20</v>
      </c>
      <c r="N521" s="44">
        <f>N522</f>
        <v>20</v>
      </c>
    </row>
    <row r="522" spans="1:14" ht="18.75">
      <c r="A522" s="8"/>
      <c r="C522" s="8"/>
      <c r="E522" s="8"/>
      <c r="F522" s="37" t="s">
        <v>184</v>
      </c>
      <c r="G522" s="38" t="s">
        <v>318</v>
      </c>
      <c r="H522" s="38" t="s">
        <v>112</v>
      </c>
      <c r="I522" s="38" t="s">
        <v>18</v>
      </c>
      <c r="J522" s="34" t="s">
        <v>327</v>
      </c>
      <c r="K522" s="31" t="s">
        <v>19</v>
      </c>
      <c r="L522" s="44">
        <v>0</v>
      </c>
      <c r="M522" s="44">
        <v>20</v>
      </c>
      <c r="N522" s="44">
        <v>20</v>
      </c>
    </row>
    <row r="523" spans="1:14" ht="18.75">
      <c r="A523" s="8"/>
      <c r="C523" s="8"/>
      <c r="E523" s="8"/>
      <c r="F523" s="37" t="s">
        <v>602</v>
      </c>
      <c r="G523" s="38" t="s">
        <v>318</v>
      </c>
      <c r="H523" s="38" t="s">
        <v>112</v>
      </c>
      <c r="I523" s="38" t="s">
        <v>18</v>
      </c>
      <c r="J523" s="34" t="s">
        <v>601</v>
      </c>
      <c r="K523" s="31"/>
      <c r="L523" s="44">
        <f>L524</f>
        <v>200</v>
      </c>
      <c r="M523" s="44">
        <f>M524</f>
        <v>0</v>
      </c>
      <c r="N523" s="44">
        <f>N524</f>
        <v>0</v>
      </c>
    </row>
    <row r="524" spans="1:14" ht="18.75">
      <c r="A524" s="8"/>
      <c r="C524" s="8"/>
      <c r="E524" s="8"/>
      <c r="F524" s="37" t="s">
        <v>184</v>
      </c>
      <c r="G524" s="38" t="s">
        <v>318</v>
      </c>
      <c r="H524" s="38" t="s">
        <v>112</v>
      </c>
      <c r="I524" s="38" t="s">
        <v>18</v>
      </c>
      <c r="J524" s="34" t="s">
        <v>601</v>
      </c>
      <c r="K524" s="31" t="s">
        <v>19</v>
      </c>
      <c r="L524" s="44">
        <v>200</v>
      </c>
      <c r="M524" s="44">
        <v>0</v>
      </c>
      <c r="N524" s="44">
        <v>0</v>
      </c>
    </row>
    <row r="525" spans="1:14" ht="49.5">
      <c r="A525" s="8"/>
      <c r="C525" s="8"/>
      <c r="E525" s="8"/>
      <c r="F525" s="37" t="s">
        <v>567</v>
      </c>
      <c r="G525" s="38" t="s">
        <v>318</v>
      </c>
      <c r="H525" s="38" t="s">
        <v>112</v>
      </c>
      <c r="I525" s="38" t="s">
        <v>18</v>
      </c>
      <c r="J525" s="34" t="s">
        <v>566</v>
      </c>
      <c r="K525" s="31"/>
      <c r="L525" s="44">
        <f>L526</f>
        <v>1073.3</v>
      </c>
      <c r="M525" s="44">
        <f>M526</f>
        <v>0</v>
      </c>
      <c r="N525" s="44">
        <f>N526</f>
        <v>0</v>
      </c>
    </row>
    <row r="526" spans="1:14" ht="18.75">
      <c r="A526" s="8"/>
      <c r="C526" s="8"/>
      <c r="E526" s="8"/>
      <c r="F526" s="37" t="s">
        <v>184</v>
      </c>
      <c r="G526" s="38" t="s">
        <v>318</v>
      </c>
      <c r="H526" s="38" t="s">
        <v>112</v>
      </c>
      <c r="I526" s="38" t="s">
        <v>18</v>
      </c>
      <c r="J526" s="34" t="s">
        <v>566</v>
      </c>
      <c r="K526" s="31" t="s">
        <v>19</v>
      </c>
      <c r="L526" s="44">
        <v>1073.3</v>
      </c>
      <c r="M526" s="44">
        <v>0</v>
      </c>
      <c r="N526" s="44">
        <v>0</v>
      </c>
    </row>
    <row r="527" spans="1:14" ht="85.5" customHeight="1">
      <c r="A527" s="8"/>
      <c r="C527" s="8"/>
      <c r="E527" s="8"/>
      <c r="F527" s="49" t="s">
        <v>389</v>
      </c>
      <c r="G527" s="41" t="s">
        <v>388</v>
      </c>
      <c r="H527" s="41"/>
      <c r="I527" s="41"/>
      <c r="J527" s="36"/>
      <c r="K527" s="35"/>
      <c r="L527" s="51">
        <f aca="true" t="shared" si="15" ref="L527:N528">L528</f>
        <v>1.8</v>
      </c>
      <c r="M527" s="51">
        <f t="shared" si="15"/>
        <v>1.5</v>
      </c>
      <c r="N527" s="51">
        <f t="shared" si="15"/>
        <v>1.5</v>
      </c>
    </row>
    <row r="528" spans="1:14" ht="66">
      <c r="A528" s="8"/>
      <c r="C528" s="8"/>
      <c r="E528" s="8"/>
      <c r="F528" s="37" t="s">
        <v>390</v>
      </c>
      <c r="G528" s="38" t="s">
        <v>388</v>
      </c>
      <c r="H528" s="38" t="s">
        <v>270</v>
      </c>
      <c r="I528" s="38"/>
      <c r="J528" s="38"/>
      <c r="K528" s="31"/>
      <c r="L528" s="44">
        <f t="shared" si="15"/>
        <v>1.8</v>
      </c>
      <c r="M528" s="44">
        <f t="shared" si="15"/>
        <v>1.5</v>
      </c>
      <c r="N528" s="44">
        <f t="shared" si="15"/>
        <v>1.5</v>
      </c>
    </row>
    <row r="529" spans="1:14" ht="198">
      <c r="A529" s="8"/>
      <c r="C529" s="8"/>
      <c r="E529" s="8"/>
      <c r="F529" s="37" t="s">
        <v>505</v>
      </c>
      <c r="G529" s="38" t="s">
        <v>388</v>
      </c>
      <c r="H529" s="38" t="s">
        <v>270</v>
      </c>
      <c r="I529" s="38" t="s">
        <v>18</v>
      </c>
      <c r="J529" s="38" t="s">
        <v>177</v>
      </c>
      <c r="K529" s="31" t="s">
        <v>16</v>
      </c>
      <c r="L529" s="44">
        <v>1.8</v>
      </c>
      <c r="M529" s="44">
        <v>1.5</v>
      </c>
      <c r="N529" s="44">
        <v>1.5</v>
      </c>
    </row>
    <row r="530" spans="1:14" ht="115.5">
      <c r="A530" s="8"/>
      <c r="C530" s="8"/>
      <c r="E530" s="8"/>
      <c r="F530" s="49" t="s">
        <v>473</v>
      </c>
      <c r="G530" s="41" t="s">
        <v>413</v>
      </c>
      <c r="H530" s="41"/>
      <c r="I530" s="41"/>
      <c r="J530" s="36"/>
      <c r="K530" s="35"/>
      <c r="L530" s="51">
        <f>L531+L534+L566</f>
        <v>3189.9000000000005</v>
      </c>
      <c r="M530" s="51">
        <f>M531+M534+M566</f>
        <v>2470</v>
      </c>
      <c r="N530" s="51">
        <f>N531+N534+N566</f>
        <v>1715.7</v>
      </c>
    </row>
    <row r="531" spans="1:14" ht="22.5" customHeight="1">
      <c r="A531" s="8"/>
      <c r="C531" s="8"/>
      <c r="E531" s="8"/>
      <c r="F531" s="37" t="s">
        <v>416</v>
      </c>
      <c r="G531" s="38" t="s">
        <v>413</v>
      </c>
      <c r="H531" s="38" t="s">
        <v>15</v>
      </c>
      <c r="I531" s="38"/>
      <c r="J531" s="38"/>
      <c r="K531" s="31"/>
      <c r="L531" s="44">
        <f aca="true" t="shared" si="16" ref="L531:N532">L532</f>
        <v>13.5</v>
      </c>
      <c r="M531" s="44">
        <f t="shared" si="16"/>
        <v>5</v>
      </c>
      <c r="N531" s="44">
        <f t="shared" si="16"/>
        <v>5</v>
      </c>
    </row>
    <row r="532" spans="1:14" ht="195.75" customHeight="1">
      <c r="A532" s="8"/>
      <c r="C532" s="8"/>
      <c r="E532" s="8"/>
      <c r="F532" s="37" t="s">
        <v>414</v>
      </c>
      <c r="G532" s="38" t="s">
        <v>413</v>
      </c>
      <c r="H532" s="38" t="s">
        <v>15</v>
      </c>
      <c r="I532" s="38" t="s">
        <v>18</v>
      </c>
      <c r="J532" s="38" t="s">
        <v>455</v>
      </c>
      <c r="K532" s="31"/>
      <c r="L532" s="44">
        <f t="shared" si="16"/>
        <v>13.5</v>
      </c>
      <c r="M532" s="44">
        <f t="shared" si="16"/>
        <v>5</v>
      </c>
      <c r="N532" s="44">
        <f t="shared" si="16"/>
        <v>5</v>
      </c>
    </row>
    <row r="533" spans="1:14" ht="49.5">
      <c r="A533" s="8"/>
      <c r="C533" s="8"/>
      <c r="E533" s="8"/>
      <c r="F533" s="33" t="s">
        <v>17</v>
      </c>
      <c r="G533" s="38" t="s">
        <v>413</v>
      </c>
      <c r="H533" s="38" t="s">
        <v>15</v>
      </c>
      <c r="I533" s="38" t="s">
        <v>18</v>
      </c>
      <c r="J533" s="38" t="s">
        <v>455</v>
      </c>
      <c r="K533" s="31" t="s">
        <v>16</v>
      </c>
      <c r="L533" s="44">
        <v>13.5</v>
      </c>
      <c r="M533" s="44">
        <v>5</v>
      </c>
      <c r="N533" s="44">
        <v>5</v>
      </c>
    </row>
    <row r="534" spans="1:14" ht="49.5">
      <c r="A534" s="8"/>
      <c r="C534" s="8"/>
      <c r="E534" s="8"/>
      <c r="F534" s="37" t="s">
        <v>415</v>
      </c>
      <c r="G534" s="38" t="s">
        <v>413</v>
      </c>
      <c r="H534" s="38" t="s">
        <v>23</v>
      </c>
      <c r="I534" s="38"/>
      <c r="J534" s="38"/>
      <c r="K534" s="31"/>
      <c r="L534" s="44">
        <f>L535+L539+L543+L545+L549+L552+L556+L560+L563</f>
        <v>2243.0000000000005</v>
      </c>
      <c r="M534" s="44">
        <f>M535+M539+M543+M545+M549+M552+M556+M560+M563</f>
        <v>1465</v>
      </c>
      <c r="N534" s="44">
        <f>N535+N539+N543+N545+N549+N552+N556+N560+N563</f>
        <v>1200</v>
      </c>
    </row>
    <row r="535" spans="1:14" ht="66">
      <c r="A535" s="8"/>
      <c r="C535" s="8"/>
      <c r="E535" s="8"/>
      <c r="F535" s="37" t="s">
        <v>417</v>
      </c>
      <c r="G535" s="38" t="s">
        <v>413</v>
      </c>
      <c r="H535" s="38" t="s">
        <v>23</v>
      </c>
      <c r="I535" s="38" t="s">
        <v>18</v>
      </c>
      <c r="J535" s="38" t="s">
        <v>438</v>
      </c>
      <c r="K535" s="31"/>
      <c r="L535" s="44">
        <f>L536+L537+L538</f>
        <v>678.8</v>
      </c>
      <c r="M535" s="44">
        <f>M536+M537+M538</f>
        <v>50</v>
      </c>
      <c r="N535" s="44">
        <f>N536+N537+N538</f>
        <v>50</v>
      </c>
    </row>
    <row r="536" spans="1:14" ht="49.5">
      <c r="A536" s="8"/>
      <c r="C536" s="8"/>
      <c r="E536" s="8"/>
      <c r="F536" s="33" t="s">
        <v>17</v>
      </c>
      <c r="G536" s="38" t="s">
        <v>413</v>
      </c>
      <c r="H536" s="38" t="s">
        <v>23</v>
      </c>
      <c r="I536" s="38" t="s">
        <v>18</v>
      </c>
      <c r="J536" s="38" t="s">
        <v>438</v>
      </c>
      <c r="K536" s="31" t="s">
        <v>16</v>
      </c>
      <c r="L536" s="44">
        <v>0</v>
      </c>
      <c r="M536" s="44">
        <v>15</v>
      </c>
      <c r="N536" s="44">
        <v>25</v>
      </c>
    </row>
    <row r="537" spans="1:14" ht="18.75">
      <c r="A537" s="8"/>
      <c r="C537" s="8"/>
      <c r="E537" s="8"/>
      <c r="F537" s="37" t="s">
        <v>184</v>
      </c>
      <c r="G537" s="38" t="s">
        <v>413</v>
      </c>
      <c r="H537" s="38" t="s">
        <v>23</v>
      </c>
      <c r="I537" s="38" t="s">
        <v>18</v>
      </c>
      <c r="J537" s="38" t="s">
        <v>438</v>
      </c>
      <c r="K537" s="31" t="s">
        <v>19</v>
      </c>
      <c r="L537" s="44">
        <v>678.8</v>
      </c>
      <c r="M537" s="44">
        <v>30</v>
      </c>
      <c r="N537" s="44">
        <v>25</v>
      </c>
    </row>
    <row r="538" spans="1:14" ht="18.75">
      <c r="A538" s="8"/>
      <c r="C538" s="8"/>
      <c r="E538" s="8"/>
      <c r="F538" s="37" t="s">
        <v>185</v>
      </c>
      <c r="G538" s="38" t="s">
        <v>413</v>
      </c>
      <c r="H538" s="38" t="s">
        <v>23</v>
      </c>
      <c r="I538" s="38" t="s">
        <v>18</v>
      </c>
      <c r="J538" s="38" t="s">
        <v>438</v>
      </c>
      <c r="K538" s="31" t="s">
        <v>26</v>
      </c>
      <c r="L538" s="44">
        <v>0</v>
      </c>
      <c r="M538" s="44">
        <v>5</v>
      </c>
      <c r="N538" s="44">
        <v>0</v>
      </c>
    </row>
    <row r="539" spans="1:14" ht="49.5">
      <c r="A539" s="8"/>
      <c r="C539" s="8"/>
      <c r="E539" s="8"/>
      <c r="F539" s="37" t="s">
        <v>418</v>
      </c>
      <c r="G539" s="38" t="s">
        <v>413</v>
      </c>
      <c r="H539" s="38" t="s">
        <v>23</v>
      </c>
      <c r="I539" s="38" t="s">
        <v>18</v>
      </c>
      <c r="J539" s="38" t="s">
        <v>456</v>
      </c>
      <c r="K539" s="31"/>
      <c r="L539" s="44">
        <f>L540+L541+L542</f>
        <v>10</v>
      </c>
      <c r="M539" s="44">
        <f>M540+M541+M542</f>
        <v>5</v>
      </c>
      <c r="N539" s="44">
        <f>N540+N541+N542</f>
        <v>5</v>
      </c>
    </row>
    <row r="540" spans="1:14" ht="49.5">
      <c r="A540" s="8"/>
      <c r="C540" s="8"/>
      <c r="E540" s="8"/>
      <c r="F540" s="33" t="s">
        <v>17</v>
      </c>
      <c r="G540" s="38" t="s">
        <v>413</v>
      </c>
      <c r="H540" s="38" t="s">
        <v>23</v>
      </c>
      <c r="I540" s="38" t="s">
        <v>18</v>
      </c>
      <c r="J540" s="38" t="s">
        <v>456</v>
      </c>
      <c r="K540" s="31" t="s">
        <v>16</v>
      </c>
      <c r="L540" s="44">
        <v>0</v>
      </c>
      <c r="M540" s="44">
        <v>0</v>
      </c>
      <c r="N540" s="44">
        <v>0</v>
      </c>
    </row>
    <row r="541" spans="1:14" ht="18.75">
      <c r="A541" s="8"/>
      <c r="C541" s="8"/>
      <c r="E541" s="8"/>
      <c r="F541" s="37" t="s">
        <v>184</v>
      </c>
      <c r="G541" s="38" t="s">
        <v>413</v>
      </c>
      <c r="H541" s="38" t="s">
        <v>23</v>
      </c>
      <c r="I541" s="38" t="s">
        <v>18</v>
      </c>
      <c r="J541" s="38" t="s">
        <v>456</v>
      </c>
      <c r="K541" s="31" t="s">
        <v>19</v>
      </c>
      <c r="L541" s="44">
        <v>7.5</v>
      </c>
      <c r="M541" s="44">
        <v>5</v>
      </c>
      <c r="N541" s="44">
        <v>5</v>
      </c>
    </row>
    <row r="542" spans="1:14" ht="18.75">
      <c r="A542" s="8"/>
      <c r="C542" s="8"/>
      <c r="E542" s="8"/>
      <c r="F542" s="37" t="s">
        <v>185</v>
      </c>
      <c r="G542" s="38" t="s">
        <v>413</v>
      </c>
      <c r="H542" s="38" t="s">
        <v>23</v>
      </c>
      <c r="I542" s="38" t="s">
        <v>18</v>
      </c>
      <c r="J542" s="38" t="s">
        <v>456</v>
      </c>
      <c r="K542" s="31" t="s">
        <v>26</v>
      </c>
      <c r="L542" s="44">
        <v>2.5</v>
      </c>
      <c r="M542" s="44">
        <v>0</v>
      </c>
      <c r="N542" s="44">
        <v>0</v>
      </c>
    </row>
    <row r="543" spans="1:14" ht="66">
      <c r="A543" s="8"/>
      <c r="C543" s="8"/>
      <c r="E543" s="8"/>
      <c r="F543" s="37" t="s">
        <v>419</v>
      </c>
      <c r="G543" s="38" t="s">
        <v>413</v>
      </c>
      <c r="H543" s="38" t="s">
        <v>23</v>
      </c>
      <c r="I543" s="38" t="s">
        <v>18</v>
      </c>
      <c r="J543" s="38" t="s">
        <v>439</v>
      </c>
      <c r="K543" s="31"/>
      <c r="L543" s="44">
        <f>L544</f>
        <v>0</v>
      </c>
      <c r="M543" s="44">
        <f>M544</f>
        <v>170</v>
      </c>
      <c r="N543" s="44">
        <f>N544</f>
        <v>0</v>
      </c>
    </row>
    <row r="544" spans="1:14" ht="18.75">
      <c r="A544" s="8"/>
      <c r="C544" s="8"/>
      <c r="E544" s="8"/>
      <c r="F544" s="37" t="s">
        <v>184</v>
      </c>
      <c r="G544" s="38" t="s">
        <v>413</v>
      </c>
      <c r="H544" s="38" t="s">
        <v>23</v>
      </c>
      <c r="I544" s="38" t="s">
        <v>18</v>
      </c>
      <c r="J544" s="38" t="s">
        <v>439</v>
      </c>
      <c r="K544" s="31" t="s">
        <v>19</v>
      </c>
      <c r="L544" s="44">
        <v>0</v>
      </c>
      <c r="M544" s="44">
        <v>170</v>
      </c>
      <c r="N544" s="44">
        <v>0</v>
      </c>
    </row>
    <row r="545" spans="1:14" ht="66">
      <c r="A545" s="8"/>
      <c r="C545" s="8"/>
      <c r="E545" s="8"/>
      <c r="F545" s="37" t="s">
        <v>426</v>
      </c>
      <c r="G545" s="38" t="s">
        <v>413</v>
      </c>
      <c r="H545" s="38" t="s">
        <v>23</v>
      </c>
      <c r="I545" s="38" t="s">
        <v>18</v>
      </c>
      <c r="J545" s="38" t="s">
        <v>440</v>
      </c>
      <c r="K545" s="31"/>
      <c r="L545" s="44">
        <f>L546+L547+L548</f>
        <v>660.6</v>
      </c>
      <c r="M545" s="44">
        <f>M546+M547+M548</f>
        <v>560</v>
      </c>
      <c r="N545" s="44">
        <f>N546+N547+N548</f>
        <v>515</v>
      </c>
    </row>
    <row r="546" spans="1:14" ht="49.5">
      <c r="A546" s="8"/>
      <c r="C546" s="8"/>
      <c r="E546" s="8"/>
      <c r="F546" s="33" t="s">
        <v>17</v>
      </c>
      <c r="G546" s="38" t="s">
        <v>413</v>
      </c>
      <c r="H546" s="38" t="s">
        <v>23</v>
      </c>
      <c r="I546" s="38" t="s">
        <v>18</v>
      </c>
      <c r="J546" s="38" t="s">
        <v>440</v>
      </c>
      <c r="K546" s="31" t="s">
        <v>16</v>
      </c>
      <c r="L546" s="44">
        <v>0</v>
      </c>
      <c r="M546" s="44">
        <v>110</v>
      </c>
      <c r="N546" s="44">
        <v>80</v>
      </c>
    </row>
    <row r="547" spans="1:14" ht="18.75">
      <c r="A547" s="8"/>
      <c r="C547" s="8"/>
      <c r="E547" s="8"/>
      <c r="F547" s="37" t="s">
        <v>184</v>
      </c>
      <c r="G547" s="38" t="s">
        <v>413</v>
      </c>
      <c r="H547" s="38" t="s">
        <v>23</v>
      </c>
      <c r="I547" s="38" t="s">
        <v>18</v>
      </c>
      <c r="J547" s="38" t="s">
        <v>440</v>
      </c>
      <c r="K547" s="31" t="s">
        <v>19</v>
      </c>
      <c r="L547" s="44">
        <v>630.7</v>
      </c>
      <c r="M547" s="44">
        <v>450</v>
      </c>
      <c r="N547" s="44">
        <v>435</v>
      </c>
    </row>
    <row r="548" spans="1:14" ht="18.75">
      <c r="A548" s="8"/>
      <c r="C548" s="8"/>
      <c r="E548" s="8"/>
      <c r="F548" s="37" t="s">
        <v>185</v>
      </c>
      <c r="G548" s="38" t="s">
        <v>413</v>
      </c>
      <c r="H548" s="38" t="s">
        <v>23</v>
      </c>
      <c r="I548" s="38" t="s">
        <v>18</v>
      </c>
      <c r="J548" s="38" t="s">
        <v>440</v>
      </c>
      <c r="K548" s="31" t="s">
        <v>26</v>
      </c>
      <c r="L548" s="44">
        <v>29.9</v>
      </c>
      <c r="M548" s="44">
        <v>0</v>
      </c>
      <c r="N548" s="44">
        <v>0</v>
      </c>
    </row>
    <row r="549" spans="1:14" ht="33">
      <c r="A549" s="8"/>
      <c r="C549" s="8"/>
      <c r="E549" s="8"/>
      <c r="F549" s="37" t="s">
        <v>420</v>
      </c>
      <c r="G549" s="38" t="s">
        <v>413</v>
      </c>
      <c r="H549" s="38" t="s">
        <v>23</v>
      </c>
      <c r="I549" s="38" t="s">
        <v>18</v>
      </c>
      <c r="J549" s="38" t="s">
        <v>441</v>
      </c>
      <c r="K549" s="31"/>
      <c r="L549" s="44">
        <f>L550+L551</f>
        <v>178.89999999999998</v>
      </c>
      <c r="M549" s="44">
        <f>M550+M551</f>
        <v>30</v>
      </c>
      <c r="N549" s="44">
        <f>N550+N551</f>
        <v>30</v>
      </c>
    </row>
    <row r="550" spans="1:14" ht="49.5">
      <c r="A550" s="8"/>
      <c r="C550" s="8"/>
      <c r="E550" s="8"/>
      <c r="F550" s="33" t="s">
        <v>17</v>
      </c>
      <c r="G550" s="38" t="s">
        <v>413</v>
      </c>
      <c r="H550" s="38" t="s">
        <v>23</v>
      </c>
      <c r="I550" s="38" t="s">
        <v>18</v>
      </c>
      <c r="J550" s="38" t="s">
        <v>441</v>
      </c>
      <c r="K550" s="31" t="s">
        <v>16</v>
      </c>
      <c r="L550" s="44">
        <v>143.1</v>
      </c>
      <c r="M550" s="44">
        <v>10</v>
      </c>
      <c r="N550" s="44">
        <v>10</v>
      </c>
    </row>
    <row r="551" spans="1:14" ht="18.75">
      <c r="A551" s="8"/>
      <c r="C551" s="8"/>
      <c r="E551" s="8"/>
      <c r="F551" s="37" t="s">
        <v>184</v>
      </c>
      <c r="G551" s="38" t="s">
        <v>413</v>
      </c>
      <c r="H551" s="38" t="s">
        <v>23</v>
      </c>
      <c r="I551" s="38" t="s">
        <v>18</v>
      </c>
      <c r="J551" s="38" t="s">
        <v>441</v>
      </c>
      <c r="K551" s="31" t="s">
        <v>19</v>
      </c>
      <c r="L551" s="44">
        <v>35.8</v>
      </c>
      <c r="M551" s="44">
        <v>20</v>
      </c>
      <c r="N551" s="44">
        <v>20</v>
      </c>
    </row>
    <row r="552" spans="1:14" ht="33">
      <c r="A552" s="8"/>
      <c r="C552" s="8"/>
      <c r="E552" s="8"/>
      <c r="F552" s="37" t="s">
        <v>421</v>
      </c>
      <c r="G552" s="38" t="s">
        <v>413</v>
      </c>
      <c r="H552" s="38" t="s">
        <v>23</v>
      </c>
      <c r="I552" s="38" t="s">
        <v>18</v>
      </c>
      <c r="J552" s="38" t="s">
        <v>350</v>
      </c>
      <c r="K552" s="31"/>
      <c r="L552" s="44">
        <f>L553+L554+L555</f>
        <v>98.3</v>
      </c>
      <c r="M552" s="44">
        <f>M553+M554+M555</f>
        <v>300</v>
      </c>
      <c r="N552" s="44">
        <f>N553+N554+N555</f>
        <v>300</v>
      </c>
    </row>
    <row r="553" spans="1:14" ht="49.5">
      <c r="A553" s="8"/>
      <c r="C553" s="8"/>
      <c r="E553" s="8"/>
      <c r="F553" s="33" t="s">
        <v>17</v>
      </c>
      <c r="G553" s="38" t="s">
        <v>413</v>
      </c>
      <c r="H553" s="38" t="s">
        <v>23</v>
      </c>
      <c r="I553" s="38" t="s">
        <v>18</v>
      </c>
      <c r="J553" s="38" t="s">
        <v>350</v>
      </c>
      <c r="K553" s="31" t="s">
        <v>16</v>
      </c>
      <c r="L553" s="44">
        <v>0</v>
      </c>
      <c r="M553" s="44">
        <v>80</v>
      </c>
      <c r="N553" s="44">
        <v>80</v>
      </c>
    </row>
    <row r="554" spans="1:14" ht="18.75">
      <c r="A554" s="8"/>
      <c r="C554" s="8"/>
      <c r="E554" s="8"/>
      <c r="F554" s="37" t="s">
        <v>184</v>
      </c>
      <c r="G554" s="38" t="s">
        <v>413</v>
      </c>
      <c r="H554" s="38" t="s">
        <v>23</v>
      </c>
      <c r="I554" s="38" t="s">
        <v>18</v>
      </c>
      <c r="J554" s="38" t="s">
        <v>350</v>
      </c>
      <c r="K554" s="31" t="s">
        <v>19</v>
      </c>
      <c r="L554" s="44">
        <v>98.3</v>
      </c>
      <c r="M554" s="44">
        <v>215</v>
      </c>
      <c r="N554" s="44">
        <v>215</v>
      </c>
    </row>
    <row r="555" spans="1:14" ht="18.75">
      <c r="A555" s="8"/>
      <c r="C555" s="8"/>
      <c r="E555" s="8"/>
      <c r="F555" s="37" t="s">
        <v>185</v>
      </c>
      <c r="G555" s="38" t="s">
        <v>413</v>
      </c>
      <c r="H555" s="38" t="s">
        <v>23</v>
      </c>
      <c r="I555" s="38" t="s">
        <v>18</v>
      </c>
      <c r="J555" s="38" t="s">
        <v>350</v>
      </c>
      <c r="K555" s="31" t="s">
        <v>26</v>
      </c>
      <c r="L555" s="44">
        <v>0</v>
      </c>
      <c r="M555" s="44">
        <v>5</v>
      </c>
      <c r="N555" s="44">
        <v>5</v>
      </c>
    </row>
    <row r="556" spans="1:14" ht="33">
      <c r="A556" s="8"/>
      <c r="C556" s="8"/>
      <c r="E556" s="8"/>
      <c r="F556" s="37" t="s">
        <v>422</v>
      </c>
      <c r="G556" s="38" t="s">
        <v>413</v>
      </c>
      <c r="H556" s="38" t="s">
        <v>23</v>
      </c>
      <c r="I556" s="38" t="s">
        <v>18</v>
      </c>
      <c r="J556" s="38" t="s">
        <v>442</v>
      </c>
      <c r="K556" s="31"/>
      <c r="L556" s="44">
        <f>L557+L558+L559</f>
        <v>461.6</v>
      </c>
      <c r="M556" s="44">
        <f>M557+M558+M559</f>
        <v>250</v>
      </c>
      <c r="N556" s="44">
        <f>N557+N558+N559</f>
        <v>250</v>
      </c>
    </row>
    <row r="557" spans="1:14" ht="49.5">
      <c r="A557" s="8"/>
      <c r="C557" s="8"/>
      <c r="E557" s="8"/>
      <c r="F557" s="33" t="s">
        <v>17</v>
      </c>
      <c r="G557" s="38" t="s">
        <v>413</v>
      </c>
      <c r="H557" s="38" t="s">
        <v>23</v>
      </c>
      <c r="I557" s="38" t="s">
        <v>18</v>
      </c>
      <c r="J557" s="38" t="s">
        <v>442</v>
      </c>
      <c r="K557" s="31" t="s">
        <v>16</v>
      </c>
      <c r="L557" s="44">
        <v>10</v>
      </c>
      <c r="M557" s="44">
        <v>65</v>
      </c>
      <c r="N557" s="44">
        <v>65</v>
      </c>
    </row>
    <row r="558" spans="1:14" ht="18.75">
      <c r="A558" s="8"/>
      <c r="C558" s="8"/>
      <c r="E558" s="8"/>
      <c r="F558" s="37" t="s">
        <v>184</v>
      </c>
      <c r="G558" s="38" t="s">
        <v>413</v>
      </c>
      <c r="H558" s="38" t="s">
        <v>23</v>
      </c>
      <c r="I558" s="38" t="s">
        <v>18</v>
      </c>
      <c r="J558" s="38" t="s">
        <v>442</v>
      </c>
      <c r="K558" s="31" t="s">
        <v>19</v>
      </c>
      <c r="L558" s="44">
        <v>433.6</v>
      </c>
      <c r="M558" s="44">
        <v>180</v>
      </c>
      <c r="N558" s="44">
        <v>180</v>
      </c>
    </row>
    <row r="559" spans="1:14" ht="18.75">
      <c r="A559" s="8"/>
      <c r="C559" s="8"/>
      <c r="E559" s="8"/>
      <c r="F559" s="37" t="s">
        <v>185</v>
      </c>
      <c r="G559" s="38" t="s">
        <v>413</v>
      </c>
      <c r="H559" s="38" t="s">
        <v>23</v>
      </c>
      <c r="I559" s="38" t="s">
        <v>18</v>
      </c>
      <c r="J559" s="38" t="s">
        <v>442</v>
      </c>
      <c r="K559" s="31" t="s">
        <v>26</v>
      </c>
      <c r="L559" s="44">
        <v>18</v>
      </c>
      <c r="M559" s="44">
        <v>5</v>
      </c>
      <c r="N559" s="44">
        <v>5</v>
      </c>
    </row>
    <row r="560" spans="1:14" ht="33">
      <c r="A560" s="8"/>
      <c r="C560" s="8"/>
      <c r="E560" s="8"/>
      <c r="F560" s="37" t="s">
        <v>330</v>
      </c>
      <c r="G560" s="38" t="s">
        <v>413</v>
      </c>
      <c r="H560" s="38" t="s">
        <v>23</v>
      </c>
      <c r="I560" s="38" t="s">
        <v>18</v>
      </c>
      <c r="J560" s="38" t="s">
        <v>443</v>
      </c>
      <c r="K560" s="31"/>
      <c r="L560" s="44">
        <f>L561+L562</f>
        <v>154.8</v>
      </c>
      <c r="M560" s="44">
        <f>M561+M562</f>
        <v>50</v>
      </c>
      <c r="N560" s="44">
        <f>N561+N562</f>
        <v>50</v>
      </c>
    </row>
    <row r="561" spans="1:14" ht="49.5">
      <c r="A561" s="8"/>
      <c r="C561" s="8"/>
      <c r="E561" s="8"/>
      <c r="F561" s="33" t="s">
        <v>17</v>
      </c>
      <c r="G561" s="38" t="s">
        <v>413</v>
      </c>
      <c r="H561" s="38" t="s">
        <v>23</v>
      </c>
      <c r="I561" s="38" t="s">
        <v>18</v>
      </c>
      <c r="J561" s="38" t="s">
        <v>443</v>
      </c>
      <c r="K561" s="31" t="s">
        <v>16</v>
      </c>
      <c r="L561" s="44">
        <v>22.5</v>
      </c>
      <c r="M561" s="44">
        <v>0</v>
      </c>
      <c r="N561" s="44">
        <v>0</v>
      </c>
    </row>
    <row r="562" spans="1:14" ht="18.75">
      <c r="A562" s="8"/>
      <c r="C562" s="8"/>
      <c r="E562" s="8"/>
      <c r="F562" s="37" t="s">
        <v>184</v>
      </c>
      <c r="G562" s="38" t="s">
        <v>413</v>
      </c>
      <c r="H562" s="38" t="s">
        <v>23</v>
      </c>
      <c r="I562" s="38" t="s">
        <v>18</v>
      </c>
      <c r="J562" s="38" t="s">
        <v>443</v>
      </c>
      <c r="K562" s="31" t="s">
        <v>19</v>
      </c>
      <c r="L562" s="44">
        <v>132.3</v>
      </c>
      <c r="M562" s="44">
        <v>50</v>
      </c>
      <c r="N562" s="44">
        <v>50</v>
      </c>
    </row>
    <row r="563" spans="1:14" ht="33">
      <c r="A563" s="8"/>
      <c r="C563" s="8"/>
      <c r="E563" s="8"/>
      <c r="F563" s="37" t="s">
        <v>331</v>
      </c>
      <c r="G563" s="38" t="s">
        <v>413</v>
      </c>
      <c r="H563" s="38" t="s">
        <v>23</v>
      </c>
      <c r="I563" s="38" t="s">
        <v>18</v>
      </c>
      <c r="J563" s="38" t="s">
        <v>444</v>
      </c>
      <c r="K563" s="31"/>
      <c r="L563" s="44">
        <f>L564+L565</f>
        <v>0</v>
      </c>
      <c r="M563" s="44">
        <f>M564+M565</f>
        <v>50</v>
      </c>
      <c r="N563" s="44">
        <f>N564+N565</f>
        <v>0</v>
      </c>
    </row>
    <row r="564" spans="1:14" ht="49.5">
      <c r="A564" s="8"/>
      <c r="C564" s="8"/>
      <c r="E564" s="8"/>
      <c r="F564" s="33" t="s">
        <v>17</v>
      </c>
      <c r="G564" s="38" t="s">
        <v>413</v>
      </c>
      <c r="H564" s="38" t="s">
        <v>23</v>
      </c>
      <c r="I564" s="38" t="s">
        <v>18</v>
      </c>
      <c r="J564" s="38" t="s">
        <v>444</v>
      </c>
      <c r="K564" s="31" t="s">
        <v>16</v>
      </c>
      <c r="L564" s="44">
        <v>0</v>
      </c>
      <c r="M564" s="44">
        <v>50</v>
      </c>
      <c r="N564" s="44">
        <v>0</v>
      </c>
    </row>
    <row r="565" spans="1:14" ht="18.75">
      <c r="A565" s="8"/>
      <c r="C565" s="8"/>
      <c r="E565" s="8"/>
      <c r="F565" s="37" t="s">
        <v>184</v>
      </c>
      <c r="G565" s="38" t="s">
        <v>413</v>
      </c>
      <c r="H565" s="38" t="s">
        <v>23</v>
      </c>
      <c r="I565" s="38" t="s">
        <v>18</v>
      </c>
      <c r="J565" s="38" t="s">
        <v>444</v>
      </c>
      <c r="K565" s="31" t="s">
        <v>19</v>
      </c>
      <c r="L565" s="44">
        <v>0</v>
      </c>
      <c r="M565" s="44">
        <v>0</v>
      </c>
      <c r="N565" s="44">
        <v>0</v>
      </c>
    </row>
    <row r="566" spans="1:14" ht="49.5">
      <c r="A566" s="8"/>
      <c r="C566" s="8"/>
      <c r="E566" s="8"/>
      <c r="F566" s="37" t="s">
        <v>423</v>
      </c>
      <c r="G566" s="38" t="s">
        <v>413</v>
      </c>
      <c r="H566" s="38" t="s">
        <v>34</v>
      </c>
      <c r="I566" s="38"/>
      <c r="J566" s="38"/>
      <c r="K566" s="31"/>
      <c r="L566" s="44">
        <f>L567+L569+L571+L573+L575+L577+L579+L581+L583+L585</f>
        <v>933.4</v>
      </c>
      <c r="M566" s="44">
        <f>M567+M569+M571+M573+M575+M577+M579+M581+M583+M585</f>
        <v>1000</v>
      </c>
      <c r="N566" s="44">
        <f>N567+N569+N571+N573+N575+N577+N579+N581+N583+N585</f>
        <v>510.7</v>
      </c>
    </row>
    <row r="567" spans="1:14" ht="33">
      <c r="A567" s="8"/>
      <c r="C567" s="8"/>
      <c r="E567" s="8"/>
      <c r="F567" s="37" t="s">
        <v>424</v>
      </c>
      <c r="G567" s="38" t="s">
        <v>413</v>
      </c>
      <c r="H567" s="38" t="s">
        <v>34</v>
      </c>
      <c r="I567" s="38" t="s">
        <v>18</v>
      </c>
      <c r="J567" s="38" t="s">
        <v>445</v>
      </c>
      <c r="K567" s="31"/>
      <c r="L567" s="44">
        <f>L568</f>
        <v>543.8</v>
      </c>
      <c r="M567" s="44">
        <f>M568</f>
        <v>300</v>
      </c>
      <c r="N567" s="44">
        <f>N568</f>
        <v>0</v>
      </c>
    </row>
    <row r="568" spans="1:14" ht="18.75">
      <c r="A568" s="8"/>
      <c r="C568" s="8"/>
      <c r="E568" s="8"/>
      <c r="F568" s="37" t="s">
        <v>184</v>
      </c>
      <c r="G568" s="38" t="s">
        <v>413</v>
      </c>
      <c r="H568" s="38" t="s">
        <v>34</v>
      </c>
      <c r="I568" s="38" t="s">
        <v>18</v>
      </c>
      <c r="J568" s="38" t="s">
        <v>445</v>
      </c>
      <c r="K568" s="31" t="s">
        <v>19</v>
      </c>
      <c r="L568" s="44">
        <v>543.8</v>
      </c>
      <c r="M568" s="44">
        <v>300</v>
      </c>
      <c r="N568" s="44">
        <v>0</v>
      </c>
    </row>
    <row r="569" spans="1:14" ht="33">
      <c r="A569" s="8"/>
      <c r="C569" s="8"/>
      <c r="E569" s="8"/>
      <c r="F569" s="37" t="s">
        <v>425</v>
      </c>
      <c r="G569" s="38" t="s">
        <v>413</v>
      </c>
      <c r="H569" s="38" t="s">
        <v>34</v>
      </c>
      <c r="I569" s="38" t="s">
        <v>18</v>
      </c>
      <c r="J569" s="38" t="s">
        <v>446</v>
      </c>
      <c r="K569" s="31"/>
      <c r="L569" s="44">
        <f>L570</f>
        <v>0</v>
      </c>
      <c r="M569" s="44">
        <f>M570</f>
        <v>190</v>
      </c>
      <c r="N569" s="44">
        <f>N570</f>
        <v>75.7</v>
      </c>
    </row>
    <row r="570" spans="1:14" ht="18.75">
      <c r="A570" s="8"/>
      <c r="C570" s="8"/>
      <c r="E570" s="8"/>
      <c r="F570" s="37" t="s">
        <v>184</v>
      </c>
      <c r="G570" s="38" t="s">
        <v>413</v>
      </c>
      <c r="H570" s="38" t="s">
        <v>34</v>
      </c>
      <c r="I570" s="38" t="s">
        <v>18</v>
      </c>
      <c r="J570" s="38" t="s">
        <v>446</v>
      </c>
      <c r="K570" s="31" t="s">
        <v>19</v>
      </c>
      <c r="L570" s="44">
        <v>0</v>
      </c>
      <c r="M570" s="44">
        <v>190</v>
      </c>
      <c r="N570" s="44">
        <v>75.7</v>
      </c>
    </row>
    <row r="571" spans="1:14" ht="49.5">
      <c r="A571" s="8"/>
      <c r="C571" s="8"/>
      <c r="E571" s="8"/>
      <c r="F571" s="37" t="s">
        <v>418</v>
      </c>
      <c r="G571" s="38" t="s">
        <v>413</v>
      </c>
      <c r="H571" s="38" t="s">
        <v>34</v>
      </c>
      <c r="I571" s="38" t="s">
        <v>18</v>
      </c>
      <c r="J571" s="38" t="s">
        <v>447</v>
      </c>
      <c r="K571" s="31"/>
      <c r="L571" s="44">
        <f>L572</f>
        <v>0</v>
      </c>
      <c r="M571" s="44">
        <f>M572</f>
        <v>0</v>
      </c>
      <c r="N571" s="44">
        <f>N572</f>
        <v>0</v>
      </c>
    </row>
    <row r="572" spans="1:14" ht="18.75">
      <c r="A572" s="8"/>
      <c r="C572" s="8"/>
      <c r="E572" s="8"/>
      <c r="F572" s="37" t="s">
        <v>184</v>
      </c>
      <c r="G572" s="38" t="s">
        <v>413</v>
      </c>
      <c r="H572" s="38" t="s">
        <v>34</v>
      </c>
      <c r="I572" s="38" t="s">
        <v>18</v>
      </c>
      <c r="J572" s="38" t="s">
        <v>447</v>
      </c>
      <c r="K572" s="31" t="s">
        <v>19</v>
      </c>
      <c r="L572" s="44">
        <v>0</v>
      </c>
      <c r="M572" s="44">
        <v>0</v>
      </c>
      <c r="N572" s="44">
        <v>0</v>
      </c>
    </row>
    <row r="573" spans="1:14" ht="66">
      <c r="A573" s="8"/>
      <c r="C573" s="8"/>
      <c r="E573" s="8"/>
      <c r="F573" s="37" t="s">
        <v>419</v>
      </c>
      <c r="G573" s="38" t="s">
        <v>413</v>
      </c>
      <c r="H573" s="38" t="s">
        <v>34</v>
      </c>
      <c r="I573" s="38" t="s">
        <v>18</v>
      </c>
      <c r="J573" s="38" t="s">
        <v>448</v>
      </c>
      <c r="K573" s="31"/>
      <c r="L573" s="44">
        <f>L574</f>
        <v>0</v>
      </c>
      <c r="M573" s="44">
        <f>M574</f>
        <v>250</v>
      </c>
      <c r="N573" s="44">
        <f>N574</f>
        <v>0</v>
      </c>
    </row>
    <row r="574" spans="1:14" ht="18.75">
      <c r="A574" s="8"/>
      <c r="C574" s="8"/>
      <c r="E574" s="8"/>
      <c r="F574" s="37" t="s">
        <v>184</v>
      </c>
      <c r="G574" s="38" t="s">
        <v>413</v>
      </c>
      <c r="H574" s="38" t="s">
        <v>34</v>
      </c>
      <c r="I574" s="38" t="s">
        <v>18</v>
      </c>
      <c r="J574" s="38" t="s">
        <v>448</v>
      </c>
      <c r="K574" s="31" t="s">
        <v>19</v>
      </c>
      <c r="L574" s="44">
        <v>0</v>
      </c>
      <c r="M574" s="44">
        <v>250</v>
      </c>
      <c r="N574" s="44">
        <v>0</v>
      </c>
    </row>
    <row r="575" spans="1:14" ht="66">
      <c r="A575" s="8"/>
      <c r="C575" s="8"/>
      <c r="E575" s="8"/>
      <c r="F575" s="37" t="s">
        <v>426</v>
      </c>
      <c r="G575" s="38" t="s">
        <v>413</v>
      </c>
      <c r="H575" s="38" t="s">
        <v>34</v>
      </c>
      <c r="I575" s="38" t="s">
        <v>18</v>
      </c>
      <c r="J575" s="38" t="s">
        <v>449</v>
      </c>
      <c r="K575" s="31"/>
      <c r="L575" s="44">
        <f>L576</f>
        <v>171.4</v>
      </c>
      <c r="M575" s="44">
        <f>M576</f>
        <v>45</v>
      </c>
      <c r="N575" s="44">
        <f>N576</f>
        <v>45</v>
      </c>
    </row>
    <row r="576" spans="1:14" ht="18.75">
      <c r="A576" s="8"/>
      <c r="C576" s="8"/>
      <c r="E576" s="8"/>
      <c r="F576" s="37" t="s">
        <v>184</v>
      </c>
      <c r="G576" s="38" t="s">
        <v>413</v>
      </c>
      <c r="H576" s="38" t="s">
        <v>34</v>
      </c>
      <c r="I576" s="38" t="s">
        <v>18</v>
      </c>
      <c r="J576" s="38" t="s">
        <v>449</v>
      </c>
      <c r="K576" s="31" t="s">
        <v>19</v>
      </c>
      <c r="L576" s="44">
        <v>171.4</v>
      </c>
      <c r="M576" s="44">
        <v>45</v>
      </c>
      <c r="N576" s="44">
        <v>45</v>
      </c>
    </row>
    <row r="577" spans="1:14" ht="33">
      <c r="A577" s="8"/>
      <c r="C577" s="8"/>
      <c r="E577" s="8"/>
      <c r="F577" s="37" t="s">
        <v>427</v>
      </c>
      <c r="G577" s="38" t="s">
        <v>413</v>
      </c>
      <c r="H577" s="38" t="s">
        <v>34</v>
      </c>
      <c r="I577" s="38" t="s">
        <v>18</v>
      </c>
      <c r="J577" s="38" t="s">
        <v>450</v>
      </c>
      <c r="K577" s="31"/>
      <c r="L577" s="44">
        <f>L578</f>
        <v>0</v>
      </c>
      <c r="M577" s="44">
        <f>M578</f>
        <v>65</v>
      </c>
      <c r="N577" s="44">
        <f>N578</f>
        <v>0</v>
      </c>
    </row>
    <row r="578" spans="1:14" ht="18.75">
      <c r="A578" s="8"/>
      <c r="C578" s="8"/>
      <c r="E578" s="8"/>
      <c r="F578" s="37" t="s">
        <v>184</v>
      </c>
      <c r="G578" s="38" t="s">
        <v>413</v>
      </c>
      <c r="H578" s="38" t="s">
        <v>34</v>
      </c>
      <c r="I578" s="38" t="s">
        <v>18</v>
      </c>
      <c r="J578" s="38" t="s">
        <v>450</v>
      </c>
      <c r="K578" s="31" t="s">
        <v>19</v>
      </c>
      <c r="L578" s="44">
        <v>0</v>
      </c>
      <c r="M578" s="44">
        <v>65</v>
      </c>
      <c r="N578" s="44">
        <v>0</v>
      </c>
    </row>
    <row r="579" spans="1:14" ht="33">
      <c r="A579" s="8"/>
      <c r="C579" s="8"/>
      <c r="E579" s="8"/>
      <c r="F579" s="37" t="s">
        <v>330</v>
      </c>
      <c r="G579" s="38" t="s">
        <v>413</v>
      </c>
      <c r="H579" s="38" t="s">
        <v>34</v>
      </c>
      <c r="I579" s="38" t="s">
        <v>18</v>
      </c>
      <c r="J579" s="38" t="s">
        <v>451</v>
      </c>
      <c r="K579" s="31"/>
      <c r="L579" s="44">
        <f>L580</f>
        <v>0</v>
      </c>
      <c r="M579" s="44">
        <f>M580</f>
        <v>150</v>
      </c>
      <c r="N579" s="44">
        <f>N580</f>
        <v>300</v>
      </c>
    </row>
    <row r="580" spans="1:14" ht="18.75">
      <c r="A580" s="8"/>
      <c r="C580" s="8"/>
      <c r="E580" s="8"/>
      <c r="F580" s="37" t="s">
        <v>184</v>
      </c>
      <c r="G580" s="38" t="s">
        <v>413</v>
      </c>
      <c r="H580" s="38" t="s">
        <v>34</v>
      </c>
      <c r="I580" s="38" t="s">
        <v>18</v>
      </c>
      <c r="J580" s="38" t="s">
        <v>451</v>
      </c>
      <c r="K580" s="31" t="s">
        <v>19</v>
      </c>
      <c r="L580" s="44">
        <v>0</v>
      </c>
      <c r="M580" s="44">
        <v>150</v>
      </c>
      <c r="N580" s="44">
        <v>300</v>
      </c>
    </row>
    <row r="581" spans="1:14" ht="18.75">
      <c r="A581" s="8"/>
      <c r="C581" s="8"/>
      <c r="E581" s="8"/>
      <c r="F581" s="37" t="s">
        <v>428</v>
      </c>
      <c r="G581" s="38" t="s">
        <v>413</v>
      </c>
      <c r="H581" s="38" t="s">
        <v>34</v>
      </c>
      <c r="I581" s="38" t="s">
        <v>18</v>
      </c>
      <c r="J581" s="38" t="s">
        <v>452</v>
      </c>
      <c r="K581" s="31"/>
      <c r="L581" s="44">
        <f>L582</f>
        <v>0</v>
      </c>
      <c r="M581" s="44">
        <f>M582</f>
        <v>0</v>
      </c>
      <c r="N581" s="44">
        <f>N582</f>
        <v>90</v>
      </c>
    </row>
    <row r="582" spans="1:14" ht="18.75">
      <c r="A582" s="8"/>
      <c r="C582" s="8"/>
      <c r="E582" s="8"/>
      <c r="F582" s="37" t="s">
        <v>184</v>
      </c>
      <c r="G582" s="38" t="s">
        <v>413</v>
      </c>
      <c r="H582" s="38" t="s">
        <v>34</v>
      </c>
      <c r="I582" s="38" t="s">
        <v>18</v>
      </c>
      <c r="J582" s="38" t="s">
        <v>452</v>
      </c>
      <c r="K582" s="31" t="s">
        <v>19</v>
      </c>
      <c r="L582" s="44">
        <v>0</v>
      </c>
      <c r="M582" s="44">
        <v>0</v>
      </c>
      <c r="N582" s="44">
        <v>90</v>
      </c>
    </row>
    <row r="583" spans="1:14" ht="18.75">
      <c r="A583" s="8"/>
      <c r="C583" s="8"/>
      <c r="E583" s="8"/>
      <c r="F583" s="37" t="s">
        <v>429</v>
      </c>
      <c r="G583" s="38" t="s">
        <v>413</v>
      </c>
      <c r="H583" s="38" t="s">
        <v>34</v>
      </c>
      <c r="I583" s="38" t="s">
        <v>18</v>
      </c>
      <c r="J583" s="38" t="s">
        <v>453</v>
      </c>
      <c r="K583" s="31"/>
      <c r="L583" s="44">
        <f>L584</f>
        <v>101</v>
      </c>
      <c r="M583" s="44">
        <f>M584</f>
        <v>0</v>
      </c>
      <c r="N583" s="44">
        <f>N584</f>
        <v>0</v>
      </c>
    </row>
    <row r="584" spans="1:14" ht="18.75">
      <c r="A584" s="8"/>
      <c r="C584" s="8"/>
      <c r="E584" s="8"/>
      <c r="F584" s="37" t="s">
        <v>184</v>
      </c>
      <c r="G584" s="38" t="s">
        <v>413</v>
      </c>
      <c r="H584" s="38" t="s">
        <v>34</v>
      </c>
      <c r="I584" s="38" t="s">
        <v>18</v>
      </c>
      <c r="J584" s="38" t="s">
        <v>453</v>
      </c>
      <c r="K584" s="31" t="s">
        <v>19</v>
      </c>
      <c r="L584" s="44">
        <v>101</v>
      </c>
      <c r="M584" s="44">
        <v>0</v>
      </c>
      <c r="N584" s="44">
        <v>0</v>
      </c>
    </row>
    <row r="585" spans="1:14" ht="33">
      <c r="A585" s="8"/>
      <c r="C585" s="8"/>
      <c r="E585" s="8"/>
      <c r="F585" s="37" t="s">
        <v>421</v>
      </c>
      <c r="G585" s="38" t="s">
        <v>413</v>
      </c>
      <c r="H585" s="38" t="s">
        <v>34</v>
      </c>
      <c r="I585" s="38" t="s">
        <v>18</v>
      </c>
      <c r="J585" s="38" t="s">
        <v>454</v>
      </c>
      <c r="K585" s="31"/>
      <c r="L585" s="44">
        <f>L586</f>
        <v>117.2</v>
      </c>
      <c r="M585" s="44">
        <f>M586</f>
        <v>0</v>
      </c>
      <c r="N585" s="44">
        <f>N586</f>
        <v>0</v>
      </c>
    </row>
    <row r="586" spans="1:14" ht="18.75">
      <c r="A586" s="8"/>
      <c r="C586" s="8"/>
      <c r="E586" s="8"/>
      <c r="F586" s="37" t="s">
        <v>184</v>
      </c>
      <c r="G586" s="38" t="s">
        <v>413</v>
      </c>
      <c r="H586" s="38" t="s">
        <v>34</v>
      </c>
      <c r="I586" s="38" t="s">
        <v>18</v>
      </c>
      <c r="J586" s="38" t="s">
        <v>454</v>
      </c>
      <c r="K586" s="31" t="s">
        <v>19</v>
      </c>
      <c r="L586" s="44">
        <v>117.2</v>
      </c>
      <c r="M586" s="44">
        <v>0</v>
      </c>
      <c r="N586" s="44">
        <v>0</v>
      </c>
    </row>
    <row r="587" spans="1:14" ht="82.5">
      <c r="A587" s="8"/>
      <c r="C587" s="8"/>
      <c r="E587" s="8"/>
      <c r="F587" s="49" t="s">
        <v>430</v>
      </c>
      <c r="G587" s="41" t="s">
        <v>431</v>
      </c>
      <c r="H587" s="38"/>
      <c r="I587" s="38"/>
      <c r="J587" s="38"/>
      <c r="K587" s="31"/>
      <c r="L587" s="51">
        <f>L588+L601</f>
        <v>23043.5</v>
      </c>
      <c r="M587" s="51">
        <f>M588+M601</f>
        <v>12304</v>
      </c>
      <c r="N587" s="51">
        <f>N588+N601</f>
        <v>11329</v>
      </c>
    </row>
    <row r="588" spans="1:14" ht="49.5">
      <c r="A588" s="8"/>
      <c r="C588" s="8"/>
      <c r="E588" s="8"/>
      <c r="F588" s="37" t="s">
        <v>436</v>
      </c>
      <c r="G588" s="38" t="s">
        <v>431</v>
      </c>
      <c r="H588" s="38" t="s">
        <v>15</v>
      </c>
      <c r="I588" s="38"/>
      <c r="J588" s="38"/>
      <c r="K588" s="31"/>
      <c r="L588" s="44">
        <f>L589+L591+L593+L595+L597+L599</f>
        <v>17394.3</v>
      </c>
      <c r="M588" s="44">
        <f>M589+M591+M593+M595+M597+M599</f>
        <v>8484</v>
      </c>
      <c r="N588" s="44">
        <f>N589+N591+N593+N595+N597+N599</f>
        <v>7789</v>
      </c>
    </row>
    <row r="589" spans="1:14" ht="33">
      <c r="A589" s="8"/>
      <c r="C589" s="8"/>
      <c r="E589" s="8"/>
      <c r="F589" s="37" t="s">
        <v>187</v>
      </c>
      <c r="G589" s="38" t="s">
        <v>431</v>
      </c>
      <c r="H589" s="38" t="s">
        <v>15</v>
      </c>
      <c r="I589" s="38" t="s">
        <v>18</v>
      </c>
      <c r="J589" s="38" t="s">
        <v>161</v>
      </c>
      <c r="K589" s="31"/>
      <c r="L589" s="44">
        <f>L590</f>
        <v>8403.2</v>
      </c>
      <c r="M589" s="44">
        <f>M590</f>
        <v>4395</v>
      </c>
      <c r="N589" s="44">
        <f>N590</f>
        <v>4070</v>
      </c>
    </row>
    <row r="590" spans="1:14" ht="18.75">
      <c r="A590" s="8"/>
      <c r="C590" s="8"/>
      <c r="E590" s="8"/>
      <c r="F590" s="37" t="s">
        <v>184</v>
      </c>
      <c r="G590" s="38" t="s">
        <v>431</v>
      </c>
      <c r="H590" s="38" t="s">
        <v>15</v>
      </c>
      <c r="I590" s="38" t="s">
        <v>18</v>
      </c>
      <c r="J590" s="38" t="s">
        <v>161</v>
      </c>
      <c r="K590" s="38" t="s">
        <v>19</v>
      </c>
      <c r="L590" s="44">
        <v>8403.2</v>
      </c>
      <c r="M590" s="44">
        <v>4395</v>
      </c>
      <c r="N590" s="44">
        <v>4070</v>
      </c>
    </row>
    <row r="591" spans="1:14" ht="53.25" customHeight="1">
      <c r="A591" s="8"/>
      <c r="C591" s="8"/>
      <c r="E591" s="8"/>
      <c r="F591" s="37" t="s">
        <v>432</v>
      </c>
      <c r="G591" s="38" t="s">
        <v>431</v>
      </c>
      <c r="H591" s="38" t="s">
        <v>15</v>
      </c>
      <c r="I591" s="38" t="s">
        <v>18</v>
      </c>
      <c r="J591" s="38" t="s">
        <v>457</v>
      </c>
      <c r="K591" s="31"/>
      <c r="L591" s="44">
        <f>L592</f>
        <v>244.5</v>
      </c>
      <c r="M591" s="44">
        <f>M592</f>
        <v>67</v>
      </c>
      <c r="N591" s="44">
        <f>N592</f>
        <v>60</v>
      </c>
    </row>
    <row r="592" spans="1:14" ht="16.5" customHeight="1">
      <c r="A592" s="8"/>
      <c r="C592" s="8"/>
      <c r="E592" s="8"/>
      <c r="F592" s="37" t="s">
        <v>184</v>
      </c>
      <c r="G592" s="38" t="s">
        <v>431</v>
      </c>
      <c r="H592" s="38" t="s">
        <v>15</v>
      </c>
      <c r="I592" s="38" t="s">
        <v>18</v>
      </c>
      <c r="J592" s="38" t="s">
        <v>457</v>
      </c>
      <c r="K592" s="38" t="s">
        <v>19</v>
      </c>
      <c r="L592" s="44">
        <v>244.5</v>
      </c>
      <c r="M592" s="44">
        <v>67</v>
      </c>
      <c r="N592" s="44">
        <v>60</v>
      </c>
    </row>
    <row r="593" spans="1:14" ht="50.25" customHeight="1">
      <c r="A593" s="8"/>
      <c r="C593" s="8"/>
      <c r="E593" s="8"/>
      <c r="F593" s="37" t="s">
        <v>433</v>
      </c>
      <c r="G593" s="38" t="s">
        <v>431</v>
      </c>
      <c r="H593" s="38" t="s">
        <v>15</v>
      </c>
      <c r="I593" s="38" t="s">
        <v>18</v>
      </c>
      <c r="J593" s="38" t="s">
        <v>458</v>
      </c>
      <c r="K593" s="31"/>
      <c r="L593" s="44">
        <f>L594</f>
        <v>34.4</v>
      </c>
      <c r="M593" s="44">
        <f>M594</f>
        <v>14</v>
      </c>
      <c r="N593" s="44">
        <f>N594</f>
        <v>12</v>
      </c>
    </row>
    <row r="594" spans="1:14" ht="16.5" customHeight="1">
      <c r="A594" s="8"/>
      <c r="C594" s="8"/>
      <c r="E594" s="8"/>
      <c r="F594" s="37" t="s">
        <v>184</v>
      </c>
      <c r="G594" s="38" t="s">
        <v>431</v>
      </c>
      <c r="H594" s="38" t="s">
        <v>15</v>
      </c>
      <c r="I594" s="38" t="s">
        <v>18</v>
      </c>
      <c r="J594" s="38" t="s">
        <v>458</v>
      </c>
      <c r="K594" s="31" t="s">
        <v>19</v>
      </c>
      <c r="L594" s="44">
        <v>34.4</v>
      </c>
      <c r="M594" s="44">
        <v>14</v>
      </c>
      <c r="N594" s="44">
        <v>12</v>
      </c>
    </row>
    <row r="595" spans="1:14" ht="49.5">
      <c r="A595" s="8"/>
      <c r="C595" s="8"/>
      <c r="E595" s="8"/>
      <c r="F595" s="37" t="s">
        <v>482</v>
      </c>
      <c r="G595" s="38" t="s">
        <v>431</v>
      </c>
      <c r="H595" s="38" t="s">
        <v>15</v>
      </c>
      <c r="I595" s="38" t="s">
        <v>18</v>
      </c>
      <c r="J595" s="38" t="s">
        <v>459</v>
      </c>
      <c r="K595" s="31"/>
      <c r="L595" s="44">
        <f>L596</f>
        <v>0</v>
      </c>
      <c r="M595" s="44">
        <f>M596</f>
        <v>23</v>
      </c>
      <c r="N595" s="44">
        <f>N596</f>
        <v>20</v>
      </c>
    </row>
    <row r="596" spans="1:14" ht="18.75">
      <c r="A596" s="8"/>
      <c r="C596" s="8"/>
      <c r="E596" s="8"/>
      <c r="F596" s="37" t="s">
        <v>184</v>
      </c>
      <c r="G596" s="38" t="s">
        <v>431</v>
      </c>
      <c r="H596" s="38" t="s">
        <v>15</v>
      </c>
      <c r="I596" s="38" t="s">
        <v>18</v>
      </c>
      <c r="J596" s="38" t="s">
        <v>459</v>
      </c>
      <c r="K596" s="31" t="s">
        <v>19</v>
      </c>
      <c r="L596" s="44">
        <v>0</v>
      </c>
      <c r="M596" s="44">
        <v>23</v>
      </c>
      <c r="N596" s="44">
        <v>20</v>
      </c>
    </row>
    <row r="597" spans="1:14" ht="18.75">
      <c r="A597" s="8"/>
      <c r="C597" s="8"/>
      <c r="E597" s="8"/>
      <c r="F597" s="37" t="s">
        <v>434</v>
      </c>
      <c r="G597" s="38" t="s">
        <v>431</v>
      </c>
      <c r="H597" s="38" t="s">
        <v>15</v>
      </c>
      <c r="I597" s="38" t="s">
        <v>18</v>
      </c>
      <c r="J597" s="38" t="s">
        <v>460</v>
      </c>
      <c r="K597" s="31"/>
      <c r="L597" s="44">
        <f>L598</f>
        <v>26.8</v>
      </c>
      <c r="M597" s="44">
        <f>M598</f>
        <v>46</v>
      </c>
      <c r="N597" s="44">
        <f>N598</f>
        <v>42</v>
      </c>
    </row>
    <row r="598" spans="1:14" ht="18.75">
      <c r="A598" s="8"/>
      <c r="C598" s="8"/>
      <c r="E598" s="8"/>
      <c r="F598" s="37" t="s">
        <v>184</v>
      </c>
      <c r="G598" s="38" t="s">
        <v>431</v>
      </c>
      <c r="H598" s="38" t="s">
        <v>15</v>
      </c>
      <c r="I598" s="38" t="s">
        <v>18</v>
      </c>
      <c r="J598" s="38" t="s">
        <v>460</v>
      </c>
      <c r="K598" s="31" t="s">
        <v>19</v>
      </c>
      <c r="L598" s="44">
        <v>26.8</v>
      </c>
      <c r="M598" s="44">
        <v>46</v>
      </c>
      <c r="N598" s="44">
        <v>42</v>
      </c>
    </row>
    <row r="599" spans="1:14" ht="48.75" customHeight="1">
      <c r="A599" s="8"/>
      <c r="C599" s="8"/>
      <c r="E599" s="8"/>
      <c r="F599" s="37" t="s">
        <v>435</v>
      </c>
      <c r="G599" s="38" t="s">
        <v>431</v>
      </c>
      <c r="H599" s="38" t="s">
        <v>15</v>
      </c>
      <c r="I599" s="38" t="s">
        <v>18</v>
      </c>
      <c r="J599" s="38" t="s">
        <v>461</v>
      </c>
      <c r="K599" s="31"/>
      <c r="L599" s="44">
        <f>L600</f>
        <v>8685.4</v>
      </c>
      <c r="M599" s="44">
        <f>M600</f>
        <v>3939</v>
      </c>
      <c r="N599" s="44">
        <f>N600</f>
        <v>3585</v>
      </c>
    </row>
    <row r="600" spans="1:14" ht="16.5" customHeight="1">
      <c r="A600" s="8"/>
      <c r="C600" s="8"/>
      <c r="E600" s="8"/>
      <c r="F600" s="37" t="s">
        <v>184</v>
      </c>
      <c r="G600" s="38" t="s">
        <v>431</v>
      </c>
      <c r="H600" s="38" t="s">
        <v>15</v>
      </c>
      <c r="I600" s="38" t="s">
        <v>18</v>
      </c>
      <c r="J600" s="38" t="s">
        <v>461</v>
      </c>
      <c r="K600" s="38" t="s">
        <v>19</v>
      </c>
      <c r="L600" s="44">
        <v>8685.4</v>
      </c>
      <c r="M600" s="44">
        <v>3939</v>
      </c>
      <c r="N600" s="44">
        <v>3585</v>
      </c>
    </row>
    <row r="601" spans="1:14" ht="49.5">
      <c r="A601" s="8"/>
      <c r="C601" s="8"/>
      <c r="E601" s="8"/>
      <c r="F601" s="37" t="s">
        <v>437</v>
      </c>
      <c r="G601" s="38" t="s">
        <v>431</v>
      </c>
      <c r="H601" s="38" t="s">
        <v>23</v>
      </c>
      <c r="I601" s="38"/>
      <c r="J601" s="38"/>
      <c r="K601" s="31"/>
      <c r="L601" s="44">
        <f aca="true" t="shared" si="17" ref="L601:N602">L602</f>
        <v>5649.2</v>
      </c>
      <c r="M601" s="44">
        <f t="shared" si="17"/>
        <v>3820</v>
      </c>
      <c r="N601" s="44">
        <f t="shared" si="17"/>
        <v>3540</v>
      </c>
    </row>
    <row r="602" spans="1:14" ht="33">
      <c r="A602" s="8"/>
      <c r="C602" s="8"/>
      <c r="E602" s="8"/>
      <c r="F602" s="37" t="s">
        <v>187</v>
      </c>
      <c r="G602" s="38" t="s">
        <v>431</v>
      </c>
      <c r="H602" s="38" t="s">
        <v>23</v>
      </c>
      <c r="I602" s="38" t="s">
        <v>18</v>
      </c>
      <c r="J602" s="38" t="s">
        <v>161</v>
      </c>
      <c r="K602" s="31"/>
      <c r="L602" s="44">
        <f t="shared" si="17"/>
        <v>5649.2</v>
      </c>
      <c r="M602" s="44">
        <f t="shared" si="17"/>
        <v>3820</v>
      </c>
      <c r="N602" s="44">
        <f t="shared" si="17"/>
        <v>3540</v>
      </c>
    </row>
    <row r="603" spans="1:14" ht="18.75">
      <c r="A603" s="8"/>
      <c r="C603" s="8"/>
      <c r="E603" s="8"/>
      <c r="F603" s="37" t="s">
        <v>184</v>
      </c>
      <c r="G603" s="38" t="s">
        <v>431</v>
      </c>
      <c r="H603" s="38" t="s">
        <v>23</v>
      </c>
      <c r="I603" s="38" t="s">
        <v>18</v>
      </c>
      <c r="J603" s="38" t="s">
        <v>161</v>
      </c>
      <c r="K603" s="31" t="s">
        <v>19</v>
      </c>
      <c r="L603" s="44">
        <f>5663.4-14.2</f>
        <v>5649.2</v>
      </c>
      <c r="M603" s="44">
        <v>3820</v>
      </c>
      <c r="N603" s="44">
        <v>3540</v>
      </c>
    </row>
    <row r="604" spans="1:14" ht="148.5">
      <c r="A604" s="8"/>
      <c r="C604" s="8"/>
      <c r="E604" s="8"/>
      <c r="F604" s="49" t="s">
        <v>483</v>
      </c>
      <c r="G604" s="41" t="s">
        <v>484</v>
      </c>
      <c r="H604" s="38"/>
      <c r="I604" s="38"/>
      <c r="J604" s="38"/>
      <c r="K604" s="31"/>
      <c r="L604" s="51">
        <f>L605+L607</f>
        <v>1106.4</v>
      </c>
      <c r="M604" s="51">
        <f>M605+M607</f>
        <v>823.8</v>
      </c>
      <c r="N604" s="51">
        <f>N605+N607</f>
        <v>471.8</v>
      </c>
    </row>
    <row r="605" spans="1:14" ht="49.5">
      <c r="A605" s="8"/>
      <c r="C605" s="8"/>
      <c r="E605" s="8"/>
      <c r="F605" s="37" t="s">
        <v>485</v>
      </c>
      <c r="G605" s="38" t="s">
        <v>484</v>
      </c>
      <c r="H605" s="38" t="s">
        <v>112</v>
      </c>
      <c r="I605" s="38" t="s">
        <v>18</v>
      </c>
      <c r="J605" s="38" t="s">
        <v>506</v>
      </c>
      <c r="K605" s="31"/>
      <c r="L605" s="44">
        <f>L606</f>
        <v>946.4</v>
      </c>
      <c r="M605" s="44">
        <f>M606</f>
        <v>263.8</v>
      </c>
      <c r="N605" s="44">
        <f>N606</f>
        <v>263.8</v>
      </c>
    </row>
    <row r="606" spans="1:14" ht="49.5">
      <c r="A606" s="8"/>
      <c r="C606" s="8"/>
      <c r="E606" s="8"/>
      <c r="F606" s="33" t="s">
        <v>17</v>
      </c>
      <c r="G606" s="38" t="s">
        <v>484</v>
      </c>
      <c r="H606" s="38" t="s">
        <v>112</v>
      </c>
      <c r="I606" s="38" t="s">
        <v>18</v>
      </c>
      <c r="J606" s="38" t="s">
        <v>506</v>
      </c>
      <c r="K606" s="31" t="s">
        <v>16</v>
      </c>
      <c r="L606" s="44">
        <v>946.4</v>
      </c>
      <c r="M606" s="44">
        <v>263.8</v>
      </c>
      <c r="N606" s="44">
        <v>263.8</v>
      </c>
    </row>
    <row r="607" spans="1:14" ht="49.5">
      <c r="A607" s="8"/>
      <c r="C607" s="8"/>
      <c r="E607" s="8"/>
      <c r="F607" s="37" t="s">
        <v>275</v>
      </c>
      <c r="G607" s="38" t="s">
        <v>484</v>
      </c>
      <c r="H607" s="38" t="s">
        <v>112</v>
      </c>
      <c r="I607" s="38" t="s">
        <v>18</v>
      </c>
      <c r="J607" s="38" t="s">
        <v>276</v>
      </c>
      <c r="K607" s="31"/>
      <c r="L607" s="44">
        <f>L608</f>
        <v>160</v>
      </c>
      <c r="M607" s="44">
        <f>M608</f>
        <v>560</v>
      </c>
      <c r="N607" s="44">
        <f>N608</f>
        <v>208</v>
      </c>
    </row>
    <row r="608" spans="1:14" ht="53.25" customHeight="1">
      <c r="A608" s="8"/>
      <c r="C608" s="8"/>
      <c r="E608" s="8"/>
      <c r="F608" s="37" t="s">
        <v>17</v>
      </c>
      <c r="G608" s="38" t="s">
        <v>484</v>
      </c>
      <c r="H608" s="38" t="s">
        <v>112</v>
      </c>
      <c r="I608" s="38" t="s">
        <v>18</v>
      </c>
      <c r="J608" s="38" t="s">
        <v>276</v>
      </c>
      <c r="K608" s="31" t="s">
        <v>16</v>
      </c>
      <c r="L608" s="44">
        <v>160</v>
      </c>
      <c r="M608" s="44">
        <v>560</v>
      </c>
      <c r="N608" s="44">
        <v>208</v>
      </c>
    </row>
    <row r="609" spans="1:14" ht="33">
      <c r="A609" s="8"/>
      <c r="C609" s="8"/>
      <c r="E609" s="8"/>
      <c r="F609" s="30" t="s">
        <v>293</v>
      </c>
      <c r="G609" s="20" t="s">
        <v>294</v>
      </c>
      <c r="H609" s="34"/>
      <c r="I609" s="32"/>
      <c r="J609" s="34"/>
      <c r="K609" s="31"/>
      <c r="L609" s="45">
        <f>L610</f>
        <v>0</v>
      </c>
      <c r="M609" s="45">
        <f>M610</f>
        <v>9300</v>
      </c>
      <c r="N609" s="45">
        <f>N610</f>
        <v>17700</v>
      </c>
    </row>
    <row r="610" spans="1:14" ht="18.75">
      <c r="A610" s="8"/>
      <c r="C610" s="8"/>
      <c r="E610" s="8"/>
      <c r="F610" s="33" t="s">
        <v>258</v>
      </c>
      <c r="G610" s="34"/>
      <c r="H610" s="34"/>
      <c r="I610" s="32"/>
      <c r="J610" s="32"/>
      <c r="K610" s="31"/>
      <c r="L610" s="44">
        <v>0</v>
      </c>
      <c r="M610" s="44">
        <v>9300</v>
      </c>
      <c r="N610" s="44">
        <v>17700</v>
      </c>
    </row>
    <row r="611" spans="1:14" ht="18.75">
      <c r="A611" s="8"/>
      <c r="C611" s="8"/>
      <c r="E611" s="8"/>
      <c r="F611" s="30" t="s">
        <v>152</v>
      </c>
      <c r="G611" s="35"/>
      <c r="H611" s="35"/>
      <c r="I611" s="35"/>
      <c r="J611" s="35"/>
      <c r="K611" s="35"/>
      <c r="L611" s="46">
        <f>L21+L57+L164+L212+L273+L278+L297+L304+L348+L373+L380+L384+L387+L392+L400+L413+L463+L474+L500+L506+L512+L527+L530+L609+L587+L604</f>
        <v>1509415.4999999998</v>
      </c>
      <c r="M611" s="46">
        <f>M21+M57+M164+M212+M273+M278+M297+M304+M348+M373+M380+M384+M387+M392+M400+M413+M463+M474+M500+M506+M512+M527+M530+M609+M587+M604</f>
        <v>1284464.4000000001</v>
      </c>
      <c r="N611" s="46">
        <f>N21+N57+N164+N212+N273+N278+N297+N304+N348+N373+N380+N384+N387+N392+N400+N413+N463+N474+N500+N506+N512+N527+N530+N609+N587+N604</f>
        <v>960894.1000000001</v>
      </c>
    </row>
    <row r="612" spans="1:13" ht="18.75">
      <c r="A612" s="8"/>
      <c r="C612" s="8"/>
      <c r="E612" s="8"/>
      <c r="M612" s="60"/>
    </row>
    <row r="613" spans="1:13" ht="18.75">
      <c r="A613" s="8"/>
      <c r="C613" s="8"/>
      <c r="E613" s="8"/>
      <c r="M613" s="60"/>
    </row>
    <row r="614" spans="1:13" ht="18.75">
      <c r="A614" s="8"/>
      <c r="C614" s="8"/>
      <c r="E614" s="8"/>
      <c r="J614" s="14"/>
      <c r="M614" s="60"/>
    </row>
    <row r="615" spans="1:13" ht="18.75">
      <c r="A615" s="8"/>
      <c r="C615" s="8"/>
      <c r="E615" s="8"/>
      <c r="J615" s="14"/>
      <c r="M615" s="60"/>
    </row>
    <row r="616" spans="1:14" ht="18.75">
      <c r="A616" s="8"/>
      <c r="C616" s="8"/>
      <c r="E616" s="8"/>
      <c r="G616" s="14"/>
      <c r="H616" s="14"/>
      <c r="I616" s="14"/>
      <c r="J616" s="14"/>
      <c r="K616" s="39"/>
      <c r="L616" s="40"/>
      <c r="M616" s="40"/>
      <c r="N616" s="40"/>
    </row>
    <row r="617" spans="1:14" s="7" customFormat="1" ht="18.75">
      <c r="A617" s="5" t="s">
        <v>14</v>
      </c>
      <c r="B617" s="6" t="s">
        <v>151</v>
      </c>
      <c r="C617" s="5" t="s">
        <v>12</v>
      </c>
      <c r="D617" s="6" t="s">
        <v>13</v>
      </c>
      <c r="E617" s="5" t="s">
        <v>14</v>
      </c>
      <c r="F617" s="11"/>
      <c r="G617" s="14"/>
      <c r="H617" s="14"/>
      <c r="I617" s="12"/>
      <c r="J617" s="14"/>
      <c r="K617" s="14"/>
      <c r="L617" s="19"/>
      <c r="M617" s="19"/>
      <c r="N617" s="19"/>
    </row>
    <row r="618" spans="7:14" ht="18.75">
      <c r="G618" s="14"/>
      <c r="H618" s="14"/>
      <c r="I618" s="12"/>
      <c r="J618" s="14"/>
      <c r="L618" s="19"/>
      <c r="M618" s="19"/>
      <c r="N618" s="19"/>
    </row>
    <row r="619" spans="7:14" ht="18.75">
      <c r="G619" s="14"/>
      <c r="H619" s="14"/>
      <c r="I619" s="14"/>
      <c r="J619" s="14"/>
      <c r="L619" s="15"/>
      <c r="M619" s="16"/>
      <c r="N619" s="16"/>
    </row>
    <row r="620" spans="7:14" ht="18.75">
      <c r="G620" s="14"/>
      <c r="H620" s="14"/>
      <c r="I620" s="14"/>
      <c r="J620" s="14"/>
      <c r="L620" s="15"/>
      <c r="M620" s="16"/>
      <c r="N620" s="16"/>
    </row>
    <row r="621" spans="7:14" ht="18.75">
      <c r="G621" s="14"/>
      <c r="H621" s="14"/>
      <c r="I621" s="14"/>
      <c r="J621" s="14"/>
      <c r="L621" s="15"/>
      <c r="M621" s="16"/>
      <c r="N621" s="16"/>
    </row>
    <row r="622" spans="7:14" ht="18.75">
      <c r="G622" s="14"/>
      <c r="H622" s="14"/>
      <c r="I622" s="14"/>
      <c r="J622" s="14"/>
      <c r="K622" s="39"/>
      <c r="L622" s="40"/>
      <c r="M622" s="40"/>
      <c r="N622" s="40"/>
    </row>
    <row r="623" spans="7:14" ht="18.75">
      <c r="G623" s="14"/>
      <c r="H623" s="14"/>
      <c r="I623" s="14"/>
      <c r="J623" s="14"/>
      <c r="L623" s="15"/>
      <c r="M623" s="16"/>
      <c r="N623" s="16"/>
    </row>
    <row r="624" spans="7:14" ht="18.75">
      <c r="G624" s="14"/>
      <c r="H624" s="14"/>
      <c r="I624" s="14"/>
      <c r="J624" s="14"/>
      <c r="L624" s="15"/>
      <c r="M624" s="16"/>
      <c r="N624" s="16"/>
    </row>
    <row r="625" spans="7:14" ht="18.75">
      <c r="G625" s="14"/>
      <c r="H625" s="14"/>
      <c r="I625" s="14"/>
      <c r="J625" s="14"/>
      <c r="L625" s="15"/>
      <c r="M625" s="16"/>
      <c r="N625" s="16"/>
    </row>
    <row r="626" spans="7:14" ht="18.75">
      <c r="G626" s="14"/>
      <c r="H626" s="14"/>
      <c r="I626" s="14"/>
      <c r="J626" s="14"/>
      <c r="L626" s="15"/>
      <c r="M626" s="15"/>
      <c r="N626" s="15"/>
    </row>
    <row r="627" spans="7:14" ht="18.75">
      <c r="G627" s="14"/>
      <c r="H627" s="14"/>
      <c r="I627" s="14"/>
      <c r="J627" s="14"/>
      <c r="L627" s="15"/>
      <c r="M627" s="15"/>
      <c r="N627" s="15"/>
    </row>
    <row r="628" spans="7:14" ht="18.75">
      <c r="G628" s="14"/>
      <c r="H628" s="14"/>
      <c r="I628" s="14"/>
      <c r="J628" s="14"/>
      <c r="L628" s="15"/>
      <c r="M628" s="15"/>
      <c r="N628" s="15"/>
    </row>
    <row r="629" spans="7:14" ht="18.75">
      <c r="G629" s="14"/>
      <c r="H629" s="14"/>
      <c r="I629" s="14"/>
      <c r="J629" s="14"/>
      <c r="L629" s="15"/>
      <c r="M629" s="15"/>
      <c r="N629" s="15"/>
    </row>
    <row r="630" spans="7:14" ht="18.75">
      <c r="G630" s="14"/>
      <c r="H630" s="14"/>
      <c r="I630" s="14"/>
      <c r="J630" s="14"/>
      <c r="L630" s="15"/>
      <c r="M630" s="15"/>
      <c r="N630" s="15"/>
    </row>
    <row r="631" spans="7:14" ht="18.75">
      <c r="G631" s="14"/>
      <c r="H631" s="14"/>
      <c r="I631" s="14"/>
      <c r="J631" s="14"/>
      <c r="L631" s="15"/>
      <c r="M631" s="15"/>
      <c r="N631" s="15"/>
    </row>
    <row r="632" spans="7:14" ht="18.75">
      <c r="G632" s="14"/>
      <c r="H632" s="14"/>
      <c r="I632" s="14"/>
      <c r="J632" s="14"/>
      <c r="L632" s="15"/>
      <c r="M632" s="15"/>
      <c r="N632" s="15"/>
    </row>
    <row r="633" spans="7:14" ht="18.75">
      <c r="G633" s="14"/>
      <c r="H633" s="14"/>
      <c r="I633" s="14"/>
      <c r="J633" s="14"/>
      <c r="L633" s="15"/>
      <c r="M633" s="15"/>
      <c r="N633" s="15"/>
    </row>
    <row r="634" spans="7:14" ht="18.75">
      <c r="G634" s="14"/>
      <c r="H634" s="14"/>
      <c r="I634" s="14"/>
      <c r="J634" s="14"/>
      <c r="L634" s="15"/>
      <c r="M634" s="15"/>
      <c r="N634" s="15"/>
    </row>
    <row r="635" spans="7:14" ht="18.75">
      <c r="G635" s="14"/>
      <c r="H635" s="14"/>
      <c r="I635" s="14"/>
      <c r="J635" s="14"/>
      <c r="L635" s="15"/>
      <c r="M635" s="15"/>
      <c r="N635" s="15"/>
    </row>
    <row r="636" spans="7:14" ht="18.75">
      <c r="G636" s="14"/>
      <c r="H636" s="14"/>
      <c r="I636" s="14"/>
      <c r="J636" s="14"/>
      <c r="L636" s="15"/>
      <c r="M636" s="15"/>
      <c r="N636" s="15"/>
    </row>
    <row r="637" spans="7:14" ht="18.75">
      <c r="G637" s="14"/>
      <c r="H637" s="14"/>
      <c r="I637" s="14"/>
      <c r="J637" s="14"/>
      <c r="L637" s="15"/>
      <c r="M637" s="15"/>
      <c r="N637" s="15"/>
    </row>
    <row r="638" spans="7:14" ht="18.75">
      <c r="G638" s="14"/>
      <c r="H638" s="14"/>
      <c r="I638" s="14"/>
      <c r="J638" s="14"/>
      <c r="L638" s="15"/>
      <c r="M638" s="15"/>
      <c r="N638" s="15"/>
    </row>
    <row r="639" spans="7:14" ht="18.75">
      <c r="G639" s="14"/>
      <c r="H639" s="14"/>
      <c r="I639" s="14"/>
      <c r="J639" s="14"/>
      <c r="L639" s="15"/>
      <c r="M639" s="15"/>
      <c r="N639" s="15"/>
    </row>
    <row r="640" spans="7:14" ht="18.75">
      <c r="G640" s="14"/>
      <c r="H640" s="14"/>
      <c r="I640" s="14"/>
      <c r="J640" s="14"/>
      <c r="L640" s="15"/>
      <c r="M640" s="15"/>
      <c r="N640" s="15"/>
    </row>
    <row r="641" spans="7:14" ht="18.75">
      <c r="G641" s="14"/>
      <c r="H641" s="14"/>
      <c r="I641" s="14"/>
      <c r="J641" s="14"/>
      <c r="L641" s="15"/>
      <c r="M641" s="15"/>
      <c r="N641" s="15"/>
    </row>
    <row r="642" spans="7:14" ht="18.75">
      <c r="G642" s="14"/>
      <c r="H642" s="14"/>
      <c r="I642" s="14"/>
      <c r="J642" s="14"/>
      <c r="L642" s="15"/>
      <c r="M642" s="15"/>
      <c r="N642" s="15"/>
    </row>
    <row r="643" spans="7:14" ht="18.75">
      <c r="G643" s="14"/>
      <c r="H643" s="14"/>
      <c r="I643" s="14"/>
      <c r="L643" s="15"/>
      <c r="M643" s="15"/>
      <c r="N643" s="15"/>
    </row>
    <row r="644" spans="7:14" ht="18.75">
      <c r="G644" s="14"/>
      <c r="H644" s="14"/>
      <c r="I644" s="14"/>
      <c r="L644" s="15"/>
      <c r="M644" s="15"/>
      <c r="N644" s="15"/>
    </row>
    <row r="645" spans="7:14" ht="18.75">
      <c r="G645" s="14"/>
      <c r="L645" s="15"/>
      <c r="M645" s="15"/>
      <c r="N645" s="15"/>
    </row>
    <row r="646" spans="9:14" ht="18.75">
      <c r="I646" s="14"/>
      <c r="L646" s="15"/>
      <c r="M646" s="15"/>
      <c r="N646" s="15"/>
    </row>
    <row r="647" spans="7:14" ht="18.75">
      <c r="G647" s="14"/>
      <c r="H647" s="14"/>
      <c r="I647" s="14"/>
      <c r="L647" s="15"/>
      <c r="M647" s="16"/>
      <c r="N647" s="16"/>
    </row>
    <row r="648" spans="7:14" ht="18.75">
      <c r="G648" s="14"/>
      <c r="H648" s="14"/>
      <c r="I648" s="14"/>
      <c r="L648" s="15"/>
      <c r="M648" s="15"/>
      <c r="N648" s="15"/>
    </row>
    <row r="649" spans="7:14" ht="18.75">
      <c r="G649" s="14"/>
      <c r="H649" s="14"/>
      <c r="I649" s="14"/>
      <c r="L649" s="15"/>
      <c r="M649" s="15"/>
      <c r="N649" s="15"/>
    </row>
    <row r="650" spans="7:14" ht="18.75">
      <c r="G650" s="14"/>
      <c r="H650" s="14"/>
      <c r="I650" s="14"/>
      <c r="L650" s="15"/>
      <c r="M650" s="15"/>
      <c r="N650" s="15"/>
    </row>
    <row r="651" spans="7:14" ht="18.75">
      <c r="G651" s="14"/>
      <c r="H651" s="14"/>
      <c r="I651" s="14"/>
      <c r="L651" s="15"/>
      <c r="M651" s="15"/>
      <c r="N651" s="15"/>
    </row>
    <row r="652" spans="7:14" ht="18.75">
      <c r="G652" s="14"/>
      <c r="H652" s="14"/>
      <c r="I652" s="14"/>
      <c r="L652" s="15"/>
      <c r="M652" s="15"/>
      <c r="N652" s="15"/>
    </row>
    <row r="653" spans="7:14" ht="18.75">
      <c r="G653" s="14"/>
      <c r="H653" s="14"/>
      <c r="I653" s="14"/>
      <c r="L653" s="15"/>
      <c r="M653" s="16"/>
      <c r="N653" s="16"/>
    </row>
    <row r="654" spans="7:14" ht="18.75">
      <c r="G654" s="14"/>
      <c r="H654" s="14"/>
      <c r="I654" s="14"/>
      <c r="L654" s="15"/>
      <c r="M654" s="16"/>
      <c r="N654" s="16"/>
    </row>
    <row r="655" spans="7:14" ht="18.75">
      <c r="G655" s="14"/>
      <c r="H655" s="14"/>
      <c r="I655" s="14"/>
      <c r="L655" s="15"/>
      <c r="M655" s="16"/>
      <c r="N655" s="16"/>
    </row>
    <row r="656" spans="7:14" ht="18.75">
      <c r="G656" s="14"/>
      <c r="H656" s="14"/>
      <c r="I656" s="14"/>
      <c r="L656" s="15"/>
      <c r="M656" s="15"/>
      <c r="N656" s="15"/>
    </row>
    <row r="657" spans="7:14" ht="18.75">
      <c r="G657" s="14"/>
      <c r="H657" s="14"/>
      <c r="I657" s="14"/>
      <c r="L657" s="15"/>
      <c r="M657" s="16"/>
      <c r="N657" s="16"/>
    </row>
    <row r="658" spans="7:14" ht="18.75">
      <c r="G658" s="14"/>
      <c r="H658" s="14"/>
      <c r="I658" s="14"/>
      <c r="L658" s="15"/>
      <c r="M658" s="16"/>
      <c r="N658" s="16"/>
    </row>
    <row r="659" spans="7:14" ht="18.75">
      <c r="G659" s="14"/>
      <c r="H659" s="14"/>
      <c r="I659" s="14"/>
      <c r="L659" s="15"/>
      <c r="M659" s="15"/>
      <c r="N659" s="15"/>
    </row>
    <row r="660" spans="7:14" ht="18.75">
      <c r="G660" s="14"/>
      <c r="H660" s="14"/>
      <c r="I660" s="14"/>
      <c r="L660" s="15"/>
      <c r="M660" s="16"/>
      <c r="N660" s="16"/>
    </row>
    <row r="661" spans="7:14" ht="18.75">
      <c r="G661" s="14"/>
      <c r="H661" s="14"/>
      <c r="I661" s="14"/>
      <c r="L661" s="15"/>
      <c r="M661" s="15"/>
      <c r="N661" s="15"/>
    </row>
    <row r="662" spans="7:14" ht="18.75">
      <c r="G662" s="14"/>
      <c r="H662" s="14"/>
      <c r="I662" s="14"/>
      <c r="L662" s="15"/>
      <c r="M662" s="15"/>
      <c r="N662" s="15"/>
    </row>
    <row r="663" spans="7:14" ht="18.75">
      <c r="G663" s="14"/>
      <c r="L663" s="15"/>
      <c r="M663" s="15"/>
      <c r="N663" s="15"/>
    </row>
    <row r="664" spans="12:14" ht="18.75">
      <c r="L664" s="15"/>
      <c r="M664" s="15"/>
      <c r="N664" s="15"/>
    </row>
    <row r="665" spans="12:14" ht="18.75">
      <c r="L665" s="18"/>
      <c r="M665" s="18"/>
      <c r="N665" s="18"/>
    </row>
    <row r="666" spans="12:14" ht="18.75">
      <c r="L666" s="15"/>
      <c r="M666" s="15"/>
      <c r="N666" s="15"/>
    </row>
    <row r="667" spans="12:14" ht="18.75">
      <c r="L667" s="15"/>
      <c r="M667" s="16"/>
      <c r="N667" s="16"/>
    </row>
    <row r="668" spans="12:14" ht="18.75">
      <c r="L668" s="15"/>
      <c r="M668" s="15"/>
      <c r="N668" s="15"/>
    </row>
    <row r="669" spans="12:14" ht="18.75">
      <c r="L669" s="15"/>
      <c r="M669" s="16"/>
      <c r="N669" s="16"/>
    </row>
    <row r="670" spans="12:14" ht="18.75">
      <c r="L670" s="15"/>
      <c r="M670" s="15"/>
      <c r="N670" s="15"/>
    </row>
    <row r="671" spans="12:14" ht="18.75">
      <c r="L671" s="15"/>
      <c r="M671" s="15"/>
      <c r="N671" s="15"/>
    </row>
    <row r="672" spans="12:14" ht="18.75">
      <c r="L672" s="15"/>
      <c r="M672" s="15"/>
      <c r="N672" s="15"/>
    </row>
    <row r="673" spans="12:14" ht="18.75">
      <c r="L673" s="17"/>
      <c r="M673" s="17"/>
      <c r="N673" s="17"/>
    </row>
  </sheetData>
  <sheetProtection formatColumns="0"/>
  <autoFilter ref="J9:J673"/>
  <mergeCells count="15">
    <mergeCell ref="F18:N18"/>
    <mergeCell ref="F16:N16"/>
    <mergeCell ref="M9:N9"/>
    <mergeCell ref="F11:N11"/>
    <mergeCell ref="F12:N12"/>
    <mergeCell ref="F13:N13"/>
    <mergeCell ref="F17:N17"/>
    <mergeCell ref="G10:N10"/>
    <mergeCell ref="F7:N7"/>
    <mergeCell ref="F1:N1"/>
    <mergeCell ref="F2:N2"/>
    <mergeCell ref="F3:N3"/>
    <mergeCell ref="F4:N4"/>
    <mergeCell ref="F5:N5"/>
    <mergeCell ref="F6:N6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D6"/>
  <sheetViews>
    <sheetView zoomScalePageLayoutView="0" workbookViewId="0" topLeftCell="A1">
      <selection activeCell="D3" sqref="D3:D7"/>
    </sheetView>
  </sheetViews>
  <sheetFormatPr defaultColWidth="9.140625" defaultRowHeight="15"/>
  <sheetData>
    <row r="3" ht="15">
      <c r="D3" s="71"/>
    </row>
    <row r="5" ht="15">
      <c r="D5" s="72"/>
    </row>
    <row r="6" ht="15">
      <c r="D6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5"/>
  <sheetViews>
    <sheetView zoomScalePageLayoutView="0" workbookViewId="0" topLeftCell="F40">
      <selection activeCell="F34" sqref="F34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5.140625" style="12" customWidth="1"/>
    <col min="13" max="13" width="14.140625" style="10" customWidth="1"/>
    <col min="14" max="14" width="14.7109375" style="10" customWidth="1"/>
    <col min="15" max="15" width="11.28125" style="10" bestFit="1" customWidth="1"/>
    <col min="16" max="16" width="10.421875" style="10" bestFit="1" customWidth="1"/>
    <col min="17" max="18" width="11.421875" style="10" customWidth="1"/>
    <col min="19" max="19" width="12.421875" style="10" customWidth="1"/>
    <col min="20" max="20" width="13.00390625" style="10" customWidth="1"/>
    <col min="21" max="16384" width="9.140625" style="10" customWidth="1"/>
  </cols>
  <sheetData>
    <row r="1" spans="1:14" ht="18.75" customHeight="1">
      <c r="A1" s="8"/>
      <c r="C1" s="8"/>
      <c r="E1" s="8"/>
      <c r="F1" s="21"/>
      <c r="G1" s="22"/>
      <c r="H1" s="22"/>
      <c r="I1" s="22"/>
      <c r="J1" s="22"/>
      <c r="K1" s="22"/>
      <c r="L1" s="23"/>
      <c r="M1" s="76" t="s">
        <v>354</v>
      </c>
      <c r="N1" s="78"/>
    </row>
    <row r="2" spans="1:14" ht="18.75" customHeight="1">
      <c r="A2" s="8"/>
      <c r="C2" s="8"/>
      <c r="E2" s="8"/>
      <c r="F2" s="21"/>
      <c r="G2" s="81" t="s">
        <v>392</v>
      </c>
      <c r="H2" s="81"/>
      <c r="I2" s="81"/>
      <c r="J2" s="81"/>
      <c r="K2" s="81"/>
      <c r="L2" s="81"/>
      <c r="M2" s="81"/>
      <c r="N2" s="81"/>
    </row>
    <row r="3" spans="1:14" ht="18.75" customHeight="1">
      <c r="A3" s="8"/>
      <c r="C3" s="8"/>
      <c r="E3" s="8"/>
      <c r="F3" s="79" t="s">
        <v>507</v>
      </c>
      <c r="G3" s="79"/>
      <c r="H3" s="79"/>
      <c r="I3" s="79"/>
      <c r="J3" s="79"/>
      <c r="K3" s="79"/>
      <c r="L3" s="79"/>
      <c r="M3" s="79"/>
      <c r="N3" s="79"/>
    </row>
    <row r="4" spans="1:14" ht="18.75" customHeight="1">
      <c r="A4" s="8"/>
      <c r="C4" s="8"/>
      <c r="E4" s="8"/>
      <c r="F4" s="80" t="s">
        <v>342</v>
      </c>
      <c r="G4" s="80"/>
      <c r="H4" s="80"/>
      <c r="I4" s="80"/>
      <c r="J4" s="80"/>
      <c r="K4" s="80"/>
      <c r="L4" s="80"/>
      <c r="M4" s="80"/>
      <c r="N4" s="80"/>
    </row>
    <row r="5" spans="1:14" ht="18.75" customHeight="1">
      <c r="A5" s="8"/>
      <c r="C5" s="8"/>
      <c r="E5" s="8"/>
      <c r="F5" s="80" t="s">
        <v>401</v>
      </c>
      <c r="G5" s="80"/>
      <c r="H5" s="80"/>
      <c r="I5" s="80"/>
      <c r="J5" s="80"/>
      <c r="K5" s="80"/>
      <c r="L5" s="80"/>
      <c r="M5" s="80"/>
      <c r="N5" s="80"/>
    </row>
    <row r="6" spans="1:14" ht="18.75">
      <c r="A6" s="8"/>
      <c r="C6" s="8"/>
      <c r="E6" s="8"/>
      <c r="F6" s="21"/>
      <c r="G6" s="22"/>
      <c r="H6" s="22"/>
      <c r="I6" s="22"/>
      <c r="J6" s="22"/>
      <c r="K6" s="22"/>
      <c r="L6" s="23"/>
      <c r="M6" s="24"/>
      <c r="N6" s="25" t="s">
        <v>508</v>
      </c>
    </row>
    <row r="7" spans="1:14" ht="18.75">
      <c r="A7" s="8"/>
      <c r="C7" s="8"/>
      <c r="E7" s="8"/>
      <c r="F7" s="21"/>
      <c r="G7" s="22"/>
      <c r="H7" s="22"/>
      <c r="I7" s="22"/>
      <c r="J7" s="22"/>
      <c r="K7" s="22"/>
      <c r="L7" s="23"/>
      <c r="M7" s="24"/>
      <c r="N7" s="25"/>
    </row>
    <row r="8" spans="1:14" ht="18.75">
      <c r="A8" s="8"/>
      <c r="C8" s="8"/>
      <c r="E8" s="8"/>
      <c r="F8" s="21"/>
      <c r="G8" s="22"/>
      <c r="H8" s="22"/>
      <c r="I8" s="22"/>
      <c r="J8" s="22"/>
      <c r="K8" s="22"/>
      <c r="L8" s="23"/>
      <c r="M8" s="24"/>
      <c r="N8" s="25"/>
    </row>
    <row r="9" spans="1:14" s="2" customFormat="1" ht="19.5" customHeight="1">
      <c r="A9" s="1"/>
      <c r="B9" s="1"/>
      <c r="C9" s="1"/>
      <c r="D9" s="1"/>
      <c r="E9" s="1"/>
      <c r="F9" s="77" t="s">
        <v>353</v>
      </c>
      <c r="G9" s="77"/>
      <c r="H9" s="77"/>
      <c r="I9" s="77"/>
      <c r="J9" s="77"/>
      <c r="K9" s="77"/>
      <c r="L9" s="77"/>
      <c r="M9" s="77"/>
      <c r="N9" s="77"/>
    </row>
    <row r="10" spans="1:14" s="2" customFormat="1" ht="19.5" customHeight="1">
      <c r="A10" s="1"/>
      <c r="B10" s="1"/>
      <c r="C10" s="1"/>
      <c r="D10" s="1"/>
      <c r="E10" s="1"/>
      <c r="F10" s="77" t="s">
        <v>255</v>
      </c>
      <c r="G10" s="77"/>
      <c r="H10" s="77"/>
      <c r="I10" s="77"/>
      <c r="J10" s="77"/>
      <c r="K10" s="77"/>
      <c r="L10" s="77"/>
      <c r="M10" s="77"/>
      <c r="N10" s="77"/>
    </row>
    <row r="11" spans="1:14" s="2" customFormat="1" ht="19.5" customHeight="1">
      <c r="A11" s="1"/>
      <c r="B11" s="1"/>
      <c r="C11" s="1"/>
      <c r="D11" s="1"/>
      <c r="E11" s="1"/>
      <c r="F11" s="77" t="s">
        <v>402</v>
      </c>
      <c r="G11" s="77"/>
      <c r="H11" s="77"/>
      <c r="I11" s="77"/>
      <c r="J11" s="77"/>
      <c r="K11" s="77"/>
      <c r="L11" s="77"/>
      <c r="M11" s="77"/>
      <c r="N11" s="77"/>
    </row>
    <row r="12" spans="1:14" s="2" customFormat="1" ht="32.25" customHeight="1">
      <c r="A12" s="1"/>
      <c r="B12" s="1"/>
      <c r="C12" s="1"/>
      <c r="D12" s="1"/>
      <c r="E12" s="1"/>
      <c r="F12" s="26"/>
      <c r="G12" s="27"/>
      <c r="H12" s="27"/>
      <c r="I12" s="27"/>
      <c r="J12" s="27"/>
      <c r="K12" s="27"/>
      <c r="L12" s="29"/>
      <c r="M12" s="28"/>
      <c r="N12" s="63" t="s">
        <v>155</v>
      </c>
    </row>
    <row r="13" spans="1:14" s="4" customFormat="1" ht="84" customHeight="1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47" t="s">
        <v>5</v>
      </c>
      <c r="G13" s="48" t="s">
        <v>158</v>
      </c>
      <c r="H13" s="48" t="s">
        <v>6</v>
      </c>
      <c r="I13" s="48" t="s">
        <v>7</v>
      </c>
      <c r="J13" s="48" t="s">
        <v>8</v>
      </c>
      <c r="K13" s="48" t="s">
        <v>9</v>
      </c>
      <c r="L13" s="62" t="s">
        <v>283</v>
      </c>
      <c r="M13" s="62" t="s">
        <v>335</v>
      </c>
      <c r="N13" s="62" t="s">
        <v>403</v>
      </c>
    </row>
    <row r="14" spans="1:20" s="7" customFormat="1" ht="82.5">
      <c r="A14" s="5" t="s">
        <v>10</v>
      </c>
      <c r="B14" s="6" t="s">
        <v>11</v>
      </c>
      <c r="C14" s="5" t="s">
        <v>12</v>
      </c>
      <c r="D14" s="6" t="s">
        <v>13</v>
      </c>
      <c r="E14" s="5" t="s">
        <v>14</v>
      </c>
      <c r="F14" s="49" t="s">
        <v>358</v>
      </c>
      <c r="G14" s="50" t="s">
        <v>10</v>
      </c>
      <c r="H14" s="43"/>
      <c r="I14" s="43"/>
      <c r="J14" s="43"/>
      <c r="K14" s="38"/>
      <c r="L14" s="51">
        <f>L15+L17+L19+L23+L25+L27+L30+L32+L34+L37+L39+L41+L43</f>
        <v>55841.7</v>
      </c>
      <c r="M14" s="51">
        <f>M15+M17+M19+M23+M25+M27+M30+M32+M34+M37+M39+M41+M43</f>
        <v>50851.99999999999</v>
      </c>
      <c r="N14" s="51">
        <f>N15+N17+N19+N23+N25+N27+N30+N32+N34+N37+N39+N41+N43</f>
        <v>47455</v>
      </c>
      <c r="P14" s="73"/>
      <c r="Q14" s="74">
        <v>2021</v>
      </c>
      <c r="R14" s="74">
        <v>2022</v>
      </c>
      <c r="S14" s="74">
        <v>2023</v>
      </c>
      <c r="T14" s="74" t="s">
        <v>528</v>
      </c>
    </row>
    <row r="15" spans="1:20" s="7" customFormat="1" ht="33">
      <c r="A15" s="5"/>
      <c r="B15" s="6"/>
      <c r="C15" s="5"/>
      <c r="D15" s="6"/>
      <c r="E15" s="5"/>
      <c r="F15" s="37" t="s">
        <v>373</v>
      </c>
      <c r="G15" s="38" t="s">
        <v>10</v>
      </c>
      <c r="H15" s="38" t="s">
        <v>112</v>
      </c>
      <c r="I15" s="38" t="s">
        <v>18</v>
      </c>
      <c r="J15" s="38" t="s">
        <v>191</v>
      </c>
      <c r="K15" s="38"/>
      <c r="L15" s="44">
        <f>L16</f>
        <v>1245</v>
      </c>
      <c r="M15" s="44">
        <f>M16</f>
        <v>1160</v>
      </c>
      <c r="N15" s="44">
        <f>N16</f>
        <v>1070</v>
      </c>
      <c r="P15" s="73" t="s">
        <v>529</v>
      </c>
      <c r="Q15" s="75">
        <f>L16+L18+L20+L22+L24+L26+L28+L29+L31+L33+L21</f>
        <v>54125.6</v>
      </c>
      <c r="R15" s="75">
        <f>M16+M18+M20+M22+M24+M26+M28+M29+M31+M33+M21</f>
        <v>49389.7</v>
      </c>
      <c r="S15" s="75">
        <f>N16+N18+N20+N22+N24+N26+N28+N29+N31+N33+N21</f>
        <v>45987.8</v>
      </c>
      <c r="T15" s="75">
        <f>Q15+R15+S15</f>
        <v>149503.09999999998</v>
      </c>
    </row>
    <row r="16" spans="1:20" s="7" customFormat="1" ht="33">
      <c r="A16" s="5"/>
      <c r="B16" s="6"/>
      <c r="C16" s="5"/>
      <c r="D16" s="6"/>
      <c r="E16" s="5"/>
      <c r="F16" s="37" t="s">
        <v>41</v>
      </c>
      <c r="G16" s="38" t="s">
        <v>10</v>
      </c>
      <c r="H16" s="38" t="s">
        <v>112</v>
      </c>
      <c r="I16" s="38" t="s">
        <v>18</v>
      </c>
      <c r="J16" s="38" t="s">
        <v>191</v>
      </c>
      <c r="K16" s="38" t="s">
        <v>40</v>
      </c>
      <c r="L16" s="44">
        <v>1245</v>
      </c>
      <c r="M16" s="44">
        <v>1160</v>
      </c>
      <c r="N16" s="44">
        <v>1070</v>
      </c>
      <c r="P16" s="73" t="s">
        <v>530</v>
      </c>
      <c r="Q16" s="75">
        <f>L42+L44+L45</f>
        <v>107.19999999999999</v>
      </c>
      <c r="R16" s="75">
        <f>M42+M44+M45</f>
        <v>107.19999999999999</v>
      </c>
      <c r="S16" s="75">
        <f>N42+N44+N45</f>
        <v>107.19999999999999</v>
      </c>
      <c r="T16" s="75">
        <f>Q16+R16+S16</f>
        <v>321.59999999999997</v>
      </c>
    </row>
    <row r="17" spans="1:20" s="7" customFormat="1" ht="33">
      <c r="A17" s="5"/>
      <c r="B17" s="6"/>
      <c r="C17" s="5"/>
      <c r="D17" s="6"/>
      <c r="E17" s="5"/>
      <c r="F17" s="37" t="s">
        <v>374</v>
      </c>
      <c r="G17" s="38" t="s">
        <v>10</v>
      </c>
      <c r="H17" s="38" t="s">
        <v>112</v>
      </c>
      <c r="I17" s="38" t="s">
        <v>18</v>
      </c>
      <c r="J17" s="38" t="s">
        <v>192</v>
      </c>
      <c r="K17" s="50"/>
      <c r="L17" s="44">
        <f>L18</f>
        <v>725</v>
      </c>
      <c r="M17" s="44">
        <f>M18</f>
        <v>670</v>
      </c>
      <c r="N17" s="44">
        <f>N18</f>
        <v>625</v>
      </c>
      <c r="P17" s="73" t="s">
        <v>531</v>
      </c>
      <c r="Q17" s="75">
        <f>L35+L36+L38+L40</f>
        <v>1608.9</v>
      </c>
      <c r="R17" s="75">
        <f>M35+M36+M38+M40</f>
        <v>1355.1</v>
      </c>
      <c r="S17" s="75">
        <f>N35+N36+N38+N40</f>
        <v>1360</v>
      </c>
      <c r="T17" s="75">
        <f>Q17+R17+S17</f>
        <v>4324</v>
      </c>
    </row>
    <row r="18" spans="1:20" s="7" customFormat="1" ht="33">
      <c r="A18" s="5"/>
      <c r="B18" s="6"/>
      <c r="C18" s="5"/>
      <c r="D18" s="6"/>
      <c r="E18" s="5"/>
      <c r="F18" s="37" t="s">
        <v>41</v>
      </c>
      <c r="G18" s="38" t="s">
        <v>10</v>
      </c>
      <c r="H18" s="38" t="s">
        <v>112</v>
      </c>
      <c r="I18" s="38" t="s">
        <v>18</v>
      </c>
      <c r="J18" s="38" t="s">
        <v>192</v>
      </c>
      <c r="K18" s="38" t="s">
        <v>40</v>
      </c>
      <c r="L18" s="44">
        <v>725</v>
      </c>
      <c r="M18" s="44">
        <v>670</v>
      </c>
      <c r="N18" s="44">
        <v>625</v>
      </c>
      <c r="P18" s="73" t="s">
        <v>532</v>
      </c>
      <c r="Q18" s="75">
        <f>Q15+Q16+Q17</f>
        <v>55841.7</v>
      </c>
      <c r="R18" s="75">
        <f>R15+R16+R17</f>
        <v>50851.99999999999</v>
      </c>
      <c r="S18" s="75">
        <f>S15+S16+S17</f>
        <v>47455</v>
      </c>
      <c r="T18" s="75">
        <f>Q18+R18+S18</f>
        <v>154148.69999999998</v>
      </c>
    </row>
    <row r="19" spans="1:14" s="7" customFormat="1" ht="33">
      <c r="A19" s="5"/>
      <c r="B19" s="6"/>
      <c r="C19" s="5"/>
      <c r="D19" s="6"/>
      <c r="E19" s="5"/>
      <c r="F19" s="37" t="s">
        <v>247</v>
      </c>
      <c r="G19" s="38" t="s">
        <v>10</v>
      </c>
      <c r="H19" s="38" t="s">
        <v>112</v>
      </c>
      <c r="I19" s="38" t="s">
        <v>18</v>
      </c>
      <c r="J19" s="38" t="s">
        <v>163</v>
      </c>
      <c r="K19" s="38"/>
      <c r="L19" s="44">
        <f>L20+L21+L22</f>
        <v>50490.6</v>
      </c>
      <c r="M19" s="44">
        <f>M20+M21+M22</f>
        <v>46594.7</v>
      </c>
      <c r="N19" s="44">
        <f>N20+N21+N22</f>
        <v>43327.8</v>
      </c>
    </row>
    <row r="20" spans="1:14" ht="33">
      <c r="A20" s="8" t="s">
        <v>21</v>
      </c>
      <c r="B20" s="9" t="s">
        <v>22</v>
      </c>
      <c r="C20" s="8" t="s">
        <v>24</v>
      </c>
      <c r="D20" s="9" t="s">
        <v>156</v>
      </c>
      <c r="E20" s="8" t="s">
        <v>14</v>
      </c>
      <c r="F20" s="37" t="s">
        <v>41</v>
      </c>
      <c r="G20" s="38" t="s">
        <v>10</v>
      </c>
      <c r="H20" s="38" t="s">
        <v>112</v>
      </c>
      <c r="I20" s="38" t="s">
        <v>18</v>
      </c>
      <c r="J20" s="38" t="s">
        <v>163</v>
      </c>
      <c r="K20" s="38" t="s">
        <v>40</v>
      </c>
      <c r="L20" s="44">
        <f>390+340+21590+17690+5280</f>
        <v>45290</v>
      </c>
      <c r="M20" s="44">
        <f>360+320+20000+16400+4900</f>
        <v>41980</v>
      </c>
      <c r="N20" s="44">
        <f>335+290+18530+15185+4530</f>
        <v>38870</v>
      </c>
    </row>
    <row r="21" spans="1:16" ht="49.5">
      <c r="A21" s="8" t="s">
        <v>21</v>
      </c>
      <c r="B21" s="9" t="s">
        <v>22</v>
      </c>
      <c r="C21" s="8" t="s">
        <v>24</v>
      </c>
      <c r="D21" s="9" t="s">
        <v>156</v>
      </c>
      <c r="E21" s="8" t="s">
        <v>25</v>
      </c>
      <c r="F21" s="37" t="s">
        <v>17</v>
      </c>
      <c r="G21" s="38" t="s">
        <v>10</v>
      </c>
      <c r="H21" s="38" t="s">
        <v>112</v>
      </c>
      <c r="I21" s="38" t="s">
        <v>18</v>
      </c>
      <c r="J21" s="38" t="s">
        <v>163</v>
      </c>
      <c r="K21" s="38" t="s">
        <v>16</v>
      </c>
      <c r="L21" s="44">
        <f>70+1500+250+3200+134.6</f>
        <v>5154.6</v>
      </c>
      <c r="M21" s="44">
        <f>20+1200+200+3000+153.7</f>
        <v>4573.7</v>
      </c>
      <c r="N21" s="44">
        <f>20+1159.8+200+3000+37</f>
        <v>4416.8</v>
      </c>
      <c r="P21" s="60"/>
    </row>
    <row r="22" spans="1:14" ht="18.75">
      <c r="A22" s="8"/>
      <c r="C22" s="8"/>
      <c r="E22" s="8"/>
      <c r="F22" s="37" t="s">
        <v>31</v>
      </c>
      <c r="G22" s="38" t="s">
        <v>10</v>
      </c>
      <c r="H22" s="38" t="s">
        <v>112</v>
      </c>
      <c r="I22" s="38" t="s">
        <v>18</v>
      </c>
      <c r="J22" s="38" t="s">
        <v>163</v>
      </c>
      <c r="K22" s="38" t="s">
        <v>30</v>
      </c>
      <c r="L22" s="44">
        <f>2+6+3+35</f>
        <v>46</v>
      </c>
      <c r="M22" s="44">
        <f>2+6+3+30</f>
        <v>41</v>
      </c>
      <c r="N22" s="44">
        <f>2+6+3+30</f>
        <v>41</v>
      </c>
    </row>
    <row r="23" spans="1:14" ht="18.75">
      <c r="A23" s="8"/>
      <c r="C23" s="8"/>
      <c r="E23" s="8"/>
      <c r="F23" s="37" t="s">
        <v>338</v>
      </c>
      <c r="G23" s="38" t="s">
        <v>10</v>
      </c>
      <c r="H23" s="38" t="s">
        <v>112</v>
      </c>
      <c r="I23" s="38" t="s">
        <v>18</v>
      </c>
      <c r="J23" s="38" t="s">
        <v>337</v>
      </c>
      <c r="K23" s="38"/>
      <c r="L23" s="44">
        <f>L24</f>
        <v>15</v>
      </c>
      <c r="M23" s="44">
        <f>M24</f>
        <v>15</v>
      </c>
      <c r="N23" s="44">
        <f>N24</f>
        <v>15</v>
      </c>
    </row>
    <row r="24" spans="1:14" ht="49.5">
      <c r="A24" s="8"/>
      <c r="C24" s="8"/>
      <c r="E24" s="8"/>
      <c r="F24" s="37" t="s">
        <v>17</v>
      </c>
      <c r="G24" s="38" t="s">
        <v>10</v>
      </c>
      <c r="H24" s="38" t="s">
        <v>112</v>
      </c>
      <c r="I24" s="38" t="s">
        <v>18</v>
      </c>
      <c r="J24" s="38" t="s">
        <v>337</v>
      </c>
      <c r="K24" s="38" t="s">
        <v>16</v>
      </c>
      <c r="L24" s="44">
        <v>15</v>
      </c>
      <c r="M24" s="44">
        <v>15</v>
      </c>
      <c r="N24" s="44">
        <v>15</v>
      </c>
    </row>
    <row r="25" spans="1:14" ht="33">
      <c r="A25" s="8"/>
      <c r="C25" s="8"/>
      <c r="E25" s="8"/>
      <c r="F25" s="37" t="s">
        <v>375</v>
      </c>
      <c r="G25" s="38" t="s">
        <v>10</v>
      </c>
      <c r="H25" s="38" t="s">
        <v>112</v>
      </c>
      <c r="I25" s="38" t="s">
        <v>18</v>
      </c>
      <c r="J25" s="38" t="s">
        <v>193</v>
      </c>
      <c r="K25" s="38"/>
      <c r="L25" s="44">
        <f>L26</f>
        <v>300</v>
      </c>
      <c r="M25" s="44">
        <f>M26</f>
        <v>300</v>
      </c>
      <c r="N25" s="44">
        <f>N26</f>
        <v>300</v>
      </c>
    </row>
    <row r="26" spans="1:14" ht="18.75">
      <c r="A26" s="8"/>
      <c r="C26" s="8"/>
      <c r="E26" s="8"/>
      <c r="F26" s="37" t="s">
        <v>148</v>
      </c>
      <c r="G26" s="38" t="s">
        <v>10</v>
      </c>
      <c r="H26" s="38" t="s">
        <v>112</v>
      </c>
      <c r="I26" s="38" t="s">
        <v>18</v>
      </c>
      <c r="J26" s="38" t="s">
        <v>193</v>
      </c>
      <c r="K26" s="38" t="s">
        <v>147</v>
      </c>
      <c r="L26" s="44">
        <v>300</v>
      </c>
      <c r="M26" s="44">
        <v>300</v>
      </c>
      <c r="N26" s="44">
        <v>300</v>
      </c>
    </row>
    <row r="27" spans="1:14" ht="18.75">
      <c r="A27" s="8"/>
      <c r="C27" s="8"/>
      <c r="E27" s="8"/>
      <c r="F27" s="37" t="s">
        <v>197</v>
      </c>
      <c r="G27" s="38" t="s">
        <v>10</v>
      </c>
      <c r="H27" s="38" t="s">
        <v>112</v>
      </c>
      <c r="I27" s="38" t="s">
        <v>18</v>
      </c>
      <c r="J27" s="38" t="s">
        <v>194</v>
      </c>
      <c r="K27" s="38"/>
      <c r="L27" s="44">
        <f>L28+L29</f>
        <v>450</v>
      </c>
      <c r="M27" s="44">
        <f>M28+M29</f>
        <v>300</v>
      </c>
      <c r="N27" s="44">
        <f>N28+N29</f>
        <v>300</v>
      </c>
    </row>
    <row r="28" spans="1:14" ht="49.5">
      <c r="A28" s="8"/>
      <c r="C28" s="8"/>
      <c r="E28" s="8"/>
      <c r="F28" s="37" t="s">
        <v>17</v>
      </c>
      <c r="G28" s="38" t="s">
        <v>10</v>
      </c>
      <c r="H28" s="38" t="s">
        <v>112</v>
      </c>
      <c r="I28" s="38" t="s">
        <v>18</v>
      </c>
      <c r="J28" s="38" t="s">
        <v>194</v>
      </c>
      <c r="K28" s="38" t="s">
        <v>16</v>
      </c>
      <c r="L28" s="44">
        <f>150+100</f>
        <v>250</v>
      </c>
      <c r="M28" s="44">
        <v>150</v>
      </c>
      <c r="N28" s="44">
        <v>150</v>
      </c>
    </row>
    <row r="29" spans="1:14" ht="18.75">
      <c r="A29" s="8"/>
      <c r="C29" s="8"/>
      <c r="E29" s="8"/>
      <c r="F29" s="37" t="s">
        <v>31</v>
      </c>
      <c r="G29" s="38" t="s">
        <v>10</v>
      </c>
      <c r="H29" s="38" t="s">
        <v>112</v>
      </c>
      <c r="I29" s="38" t="s">
        <v>18</v>
      </c>
      <c r="J29" s="38" t="s">
        <v>194</v>
      </c>
      <c r="K29" s="38" t="s">
        <v>30</v>
      </c>
      <c r="L29" s="44">
        <f>200</f>
        <v>200</v>
      </c>
      <c r="M29" s="44">
        <v>150</v>
      </c>
      <c r="N29" s="44">
        <v>150</v>
      </c>
    </row>
    <row r="30" spans="1:14" ht="39" customHeight="1">
      <c r="A30" s="8"/>
      <c r="C30" s="8"/>
      <c r="E30" s="8"/>
      <c r="F30" s="37" t="s">
        <v>198</v>
      </c>
      <c r="G30" s="38" t="s">
        <v>10</v>
      </c>
      <c r="H30" s="38" t="s">
        <v>112</v>
      </c>
      <c r="I30" s="38" t="s">
        <v>18</v>
      </c>
      <c r="J30" s="38" t="s">
        <v>195</v>
      </c>
      <c r="K30" s="38"/>
      <c r="L30" s="44">
        <f>L31</f>
        <v>800</v>
      </c>
      <c r="M30" s="44">
        <f>M31</f>
        <v>300</v>
      </c>
      <c r="N30" s="44">
        <f>N31</f>
        <v>300</v>
      </c>
    </row>
    <row r="31" spans="1:14" ht="49.5">
      <c r="A31" s="8"/>
      <c r="C31" s="8"/>
      <c r="E31" s="8"/>
      <c r="F31" s="37" t="s">
        <v>17</v>
      </c>
      <c r="G31" s="38" t="s">
        <v>10</v>
      </c>
      <c r="H31" s="38" t="s">
        <v>112</v>
      </c>
      <c r="I31" s="38" t="s">
        <v>18</v>
      </c>
      <c r="J31" s="38" t="s">
        <v>195</v>
      </c>
      <c r="K31" s="38" t="s">
        <v>16</v>
      </c>
      <c r="L31" s="44">
        <v>800</v>
      </c>
      <c r="M31" s="44">
        <v>300</v>
      </c>
      <c r="N31" s="44">
        <v>300</v>
      </c>
    </row>
    <row r="32" spans="1:14" ht="37.5" customHeight="1">
      <c r="A32" s="8"/>
      <c r="C32" s="8"/>
      <c r="E32" s="8"/>
      <c r="F32" s="37" t="s">
        <v>332</v>
      </c>
      <c r="G32" s="43" t="s">
        <v>10</v>
      </c>
      <c r="H32" s="43" t="s">
        <v>112</v>
      </c>
      <c r="I32" s="43" t="s">
        <v>18</v>
      </c>
      <c r="J32" s="43" t="s">
        <v>333</v>
      </c>
      <c r="K32" s="43"/>
      <c r="L32" s="44">
        <f>L33</f>
        <v>100</v>
      </c>
      <c r="M32" s="44">
        <f>M33</f>
        <v>50</v>
      </c>
      <c r="N32" s="44">
        <f>N33</f>
        <v>50</v>
      </c>
    </row>
    <row r="33" spans="1:14" ht="54.75" customHeight="1">
      <c r="A33" s="8"/>
      <c r="C33" s="8"/>
      <c r="E33" s="8"/>
      <c r="F33" s="37" t="s">
        <v>17</v>
      </c>
      <c r="G33" s="43" t="s">
        <v>10</v>
      </c>
      <c r="H33" s="43" t="s">
        <v>112</v>
      </c>
      <c r="I33" s="43" t="s">
        <v>18</v>
      </c>
      <c r="J33" s="43" t="s">
        <v>333</v>
      </c>
      <c r="K33" s="43" t="s">
        <v>16</v>
      </c>
      <c r="L33" s="44">
        <v>100</v>
      </c>
      <c r="M33" s="44">
        <v>50</v>
      </c>
      <c r="N33" s="44">
        <v>50</v>
      </c>
    </row>
    <row r="34" spans="1:14" ht="54.75" customHeight="1">
      <c r="A34" s="8"/>
      <c r="C34" s="8"/>
      <c r="E34" s="8"/>
      <c r="F34" s="37" t="s">
        <v>190</v>
      </c>
      <c r="G34" s="43" t="s">
        <v>10</v>
      </c>
      <c r="H34" s="43" t="s">
        <v>112</v>
      </c>
      <c r="I34" s="43" t="s">
        <v>18</v>
      </c>
      <c r="J34" s="38" t="s">
        <v>146</v>
      </c>
      <c r="K34" s="43"/>
      <c r="L34" s="44">
        <f>L35+L36</f>
        <v>1291.2</v>
      </c>
      <c r="M34" s="44">
        <f>M35+M36</f>
        <v>1304.6999999999998</v>
      </c>
      <c r="N34" s="44">
        <f>N35+N36</f>
        <v>1357.6</v>
      </c>
    </row>
    <row r="35" spans="1:14" ht="36.75" customHeight="1">
      <c r="A35" s="8"/>
      <c r="C35" s="8"/>
      <c r="E35" s="8"/>
      <c r="F35" s="37" t="s">
        <v>41</v>
      </c>
      <c r="G35" s="43" t="s">
        <v>10</v>
      </c>
      <c r="H35" s="43" t="s">
        <v>112</v>
      </c>
      <c r="I35" s="43" t="s">
        <v>18</v>
      </c>
      <c r="J35" s="38" t="s">
        <v>146</v>
      </c>
      <c r="K35" s="43" t="s">
        <v>40</v>
      </c>
      <c r="L35" s="44">
        <v>1252.8</v>
      </c>
      <c r="M35" s="44">
        <v>1257.6</v>
      </c>
      <c r="N35" s="44">
        <v>1257.6</v>
      </c>
    </row>
    <row r="36" spans="1:14" ht="54.75" customHeight="1">
      <c r="A36" s="8"/>
      <c r="C36" s="8"/>
      <c r="E36" s="8"/>
      <c r="F36" s="37" t="s">
        <v>17</v>
      </c>
      <c r="G36" s="43" t="s">
        <v>10</v>
      </c>
      <c r="H36" s="43" t="s">
        <v>112</v>
      </c>
      <c r="I36" s="43" t="s">
        <v>18</v>
      </c>
      <c r="J36" s="38" t="s">
        <v>146</v>
      </c>
      <c r="K36" s="43" t="s">
        <v>16</v>
      </c>
      <c r="L36" s="44">
        <v>38.4</v>
      </c>
      <c r="M36" s="44">
        <v>47.1</v>
      </c>
      <c r="N36" s="44">
        <v>100</v>
      </c>
    </row>
    <row r="37" spans="1:14" ht="82.5">
      <c r="A37" s="8"/>
      <c r="C37" s="8"/>
      <c r="E37" s="8"/>
      <c r="F37" s="37" t="s">
        <v>310</v>
      </c>
      <c r="G37" s="38" t="s">
        <v>10</v>
      </c>
      <c r="H37" s="43" t="s">
        <v>112</v>
      </c>
      <c r="I37" s="43" t="s">
        <v>18</v>
      </c>
      <c r="J37" s="43" t="s">
        <v>309</v>
      </c>
      <c r="K37" s="43"/>
      <c r="L37" s="44">
        <f>L38</f>
        <v>5.9</v>
      </c>
      <c r="M37" s="44">
        <f>M38</f>
        <v>50.4</v>
      </c>
      <c r="N37" s="44">
        <f>N38</f>
        <v>2.4</v>
      </c>
    </row>
    <row r="38" spans="1:14" ht="49.5">
      <c r="A38" s="8"/>
      <c r="C38" s="8"/>
      <c r="E38" s="8"/>
      <c r="F38" s="37" t="s">
        <v>17</v>
      </c>
      <c r="G38" s="38" t="s">
        <v>10</v>
      </c>
      <c r="H38" s="43" t="s">
        <v>112</v>
      </c>
      <c r="I38" s="43" t="s">
        <v>18</v>
      </c>
      <c r="J38" s="43" t="s">
        <v>309</v>
      </c>
      <c r="K38" s="43" t="s">
        <v>16</v>
      </c>
      <c r="L38" s="44">
        <v>5.9</v>
      </c>
      <c r="M38" s="44">
        <v>50.4</v>
      </c>
      <c r="N38" s="44">
        <v>2.4</v>
      </c>
    </row>
    <row r="39" spans="1:14" ht="33">
      <c r="A39" s="8"/>
      <c r="C39" s="8"/>
      <c r="E39" s="8"/>
      <c r="F39" s="37" t="s">
        <v>395</v>
      </c>
      <c r="G39" s="38" t="s">
        <v>10</v>
      </c>
      <c r="H39" s="43" t="s">
        <v>112</v>
      </c>
      <c r="I39" s="43" t="s">
        <v>18</v>
      </c>
      <c r="J39" s="43" t="s">
        <v>394</v>
      </c>
      <c r="K39" s="43"/>
      <c r="L39" s="44">
        <f>L40</f>
        <v>311.8</v>
      </c>
      <c r="M39" s="44">
        <f>M40</f>
        <v>0</v>
      </c>
      <c r="N39" s="44">
        <f>N40</f>
        <v>0</v>
      </c>
    </row>
    <row r="40" spans="1:14" ht="49.5">
      <c r="A40" s="8"/>
      <c r="C40" s="8"/>
      <c r="E40" s="8"/>
      <c r="F40" s="37" t="s">
        <v>17</v>
      </c>
      <c r="G40" s="38" t="s">
        <v>10</v>
      </c>
      <c r="H40" s="43" t="s">
        <v>112</v>
      </c>
      <c r="I40" s="43" t="s">
        <v>18</v>
      </c>
      <c r="J40" s="43" t="s">
        <v>394</v>
      </c>
      <c r="K40" s="43" t="s">
        <v>16</v>
      </c>
      <c r="L40" s="44">
        <v>311.8</v>
      </c>
      <c r="M40" s="44">
        <v>0</v>
      </c>
      <c r="N40" s="44">
        <v>0</v>
      </c>
    </row>
    <row r="41" spans="1:14" ht="66">
      <c r="A41" s="8"/>
      <c r="C41" s="8"/>
      <c r="E41" s="8"/>
      <c r="F41" s="37" t="s">
        <v>246</v>
      </c>
      <c r="G41" s="38" t="s">
        <v>10</v>
      </c>
      <c r="H41" s="38" t="s">
        <v>112</v>
      </c>
      <c r="I41" s="38" t="s">
        <v>18</v>
      </c>
      <c r="J41" s="38" t="s">
        <v>149</v>
      </c>
      <c r="K41" s="38"/>
      <c r="L41" s="44">
        <f>L42</f>
        <v>15.2</v>
      </c>
      <c r="M41" s="44">
        <f>M42</f>
        <v>15.2</v>
      </c>
      <c r="N41" s="44">
        <f>N42</f>
        <v>15.2</v>
      </c>
    </row>
    <row r="42" spans="1:14" ht="49.5">
      <c r="A42" s="8"/>
      <c r="C42" s="8"/>
      <c r="E42" s="8"/>
      <c r="F42" s="37" t="s">
        <v>17</v>
      </c>
      <c r="G42" s="38" t="s">
        <v>10</v>
      </c>
      <c r="H42" s="38" t="s">
        <v>112</v>
      </c>
      <c r="I42" s="38" t="s">
        <v>18</v>
      </c>
      <c r="J42" s="38" t="s">
        <v>149</v>
      </c>
      <c r="K42" s="43" t="s">
        <v>16</v>
      </c>
      <c r="L42" s="44">
        <v>15.2</v>
      </c>
      <c r="M42" s="44">
        <v>15.2</v>
      </c>
      <c r="N42" s="44">
        <v>15.2</v>
      </c>
    </row>
    <row r="43" spans="1:14" ht="33">
      <c r="A43" s="8"/>
      <c r="C43" s="8"/>
      <c r="E43" s="8"/>
      <c r="F43" s="37" t="s">
        <v>196</v>
      </c>
      <c r="G43" s="38" t="s">
        <v>10</v>
      </c>
      <c r="H43" s="38" t="s">
        <v>112</v>
      </c>
      <c r="I43" s="38" t="s">
        <v>18</v>
      </c>
      <c r="J43" s="38" t="s">
        <v>150</v>
      </c>
      <c r="K43" s="38"/>
      <c r="L43" s="44">
        <f>L44+L45</f>
        <v>92</v>
      </c>
      <c r="M43" s="44">
        <f>M44+M45</f>
        <v>92</v>
      </c>
      <c r="N43" s="44">
        <f>N44+N45</f>
        <v>92</v>
      </c>
    </row>
    <row r="44" spans="1:14" ht="33">
      <c r="A44" s="8"/>
      <c r="C44" s="8"/>
      <c r="E44" s="8"/>
      <c r="F44" s="37" t="s">
        <v>41</v>
      </c>
      <c r="G44" s="43" t="s">
        <v>10</v>
      </c>
      <c r="H44" s="43" t="s">
        <v>112</v>
      </c>
      <c r="I44" s="43" t="s">
        <v>18</v>
      </c>
      <c r="J44" s="43" t="s">
        <v>150</v>
      </c>
      <c r="K44" s="43" t="s">
        <v>40</v>
      </c>
      <c r="L44" s="44">
        <v>43.1</v>
      </c>
      <c r="M44" s="44">
        <v>43.1</v>
      </c>
      <c r="N44" s="44">
        <v>43.1</v>
      </c>
    </row>
    <row r="45" spans="1:14" ht="49.5">
      <c r="A45" s="8"/>
      <c r="C45" s="8"/>
      <c r="E45" s="8"/>
      <c r="F45" s="37" t="s">
        <v>17</v>
      </c>
      <c r="G45" s="38" t="s">
        <v>10</v>
      </c>
      <c r="H45" s="38" t="s">
        <v>112</v>
      </c>
      <c r="I45" s="38" t="s">
        <v>18</v>
      </c>
      <c r="J45" s="38" t="s">
        <v>150</v>
      </c>
      <c r="K45" s="43" t="s">
        <v>16</v>
      </c>
      <c r="L45" s="44">
        <v>48.9</v>
      </c>
      <c r="M45" s="44">
        <v>48.9</v>
      </c>
      <c r="N45" s="44">
        <v>48.9</v>
      </c>
    </row>
    <row r="46" spans="1:14" ht="18.75">
      <c r="A46" s="8"/>
      <c r="C46" s="8"/>
      <c r="E46" s="8"/>
      <c r="F46" s="37"/>
      <c r="G46" s="38"/>
      <c r="H46" s="38"/>
      <c r="I46" s="38"/>
      <c r="J46" s="38"/>
      <c r="K46" s="43"/>
      <c r="L46" s="44"/>
      <c r="M46" s="44"/>
      <c r="N46" s="44"/>
    </row>
    <row r="47" spans="1:14" ht="66" customHeight="1">
      <c r="A47" s="8" t="s">
        <v>32</v>
      </c>
      <c r="B47" s="9" t="s">
        <v>33</v>
      </c>
      <c r="C47" s="8" t="s">
        <v>37</v>
      </c>
      <c r="D47" s="9" t="s">
        <v>38</v>
      </c>
      <c r="E47" s="8" t="s">
        <v>16</v>
      </c>
      <c r="F47" s="49" t="s">
        <v>359</v>
      </c>
      <c r="G47" s="41" t="s">
        <v>46</v>
      </c>
      <c r="H47" s="50"/>
      <c r="I47" s="50"/>
      <c r="J47" s="50"/>
      <c r="K47" s="50"/>
      <c r="L47" s="51">
        <f>L48+L108+L118</f>
        <v>432957.60000000003</v>
      </c>
      <c r="M47" s="51">
        <f>M48+M108+M118</f>
        <v>426238</v>
      </c>
      <c r="N47" s="51">
        <f>N48+N108+N118</f>
        <v>414892.10000000003</v>
      </c>
    </row>
    <row r="48" spans="1:14" s="7" customFormat="1" ht="49.5">
      <c r="A48" s="5" t="s">
        <v>46</v>
      </c>
      <c r="B48" s="6" t="s">
        <v>47</v>
      </c>
      <c r="C48" s="5" t="s">
        <v>12</v>
      </c>
      <c r="D48" s="6" t="s">
        <v>13</v>
      </c>
      <c r="E48" s="5" t="s">
        <v>14</v>
      </c>
      <c r="F48" s="37" t="s">
        <v>85</v>
      </c>
      <c r="G48" s="38" t="s">
        <v>46</v>
      </c>
      <c r="H48" s="38" t="s">
        <v>15</v>
      </c>
      <c r="I48" s="50"/>
      <c r="J48" s="50"/>
      <c r="K48" s="50"/>
      <c r="L48" s="44">
        <f>L49+L55+L57+L61+L63+L65+L68+L70+L72+L74+L76+L79+L81+L84+L89+L92+L95+L97+L100+L103+L106</f>
        <v>385797.60000000003</v>
      </c>
      <c r="M48" s="44">
        <f>M49+M55+M57+M61+M63+M65+M68+M70+M72+M74+M76+M79+M81+M84+M89+M92+M95+M97+M100+M103+M106</f>
        <v>380015</v>
      </c>
      <c r="N48" s="44">
        <f>N49+N55+N57+N61+N63+N65+N68+N70+N72+N74+N76+N79+N81+N84+N89+N92+N95+N97+N100+N103+N106</f>
        <v>369585.10000000003</v>
      </c>
    </row>
    <row r="49" spans="1:14" s="7" customFormat="1" ht="85.5" customHeight="1">
      <c r="A49" s="5"/>
      <c r="B49" s="6"/>
      <c r="C49" s="5"/>
      <c r="D49" s="6"/>
      <c r="E49" s="5"/>
      <c r="F49" s="37" t="s">
        <v>87</v>
      </c>
      <c r="G49" s="38" t="s">
        <v>46</v>
      </c>
      <c r="H49" s="38" t="s">
        <v>15</v>
      </c>
      <c r="I49" s="38" t="s">
        <v>18</v>
      </c>
      <c r="J49" s="38" t="s">
        <v>201</v>
      </c>
      <c r="K49" s="50"/>
      <c r="L49" s="44">
        <f>L50+L51+L52+L53+L54</f>
        <v>27515</v>
      </c>
      <c r="M49" s="44">
        <f>M50+M51+M52+M53+M54</f>
        <v>25040</v>
      </c>
      <c r="N49" s="44">
        <f>N50+N51+N52+N53+N54</f>
        <v>22715</v>
      </c>
    </row>
    <row r="50" spans="1:14" s="7" customFormat="1" ht="33">
      <c r="A50" s="5"/>
      <c r="B50" s="6"/>
      <c r="C50" s="5"/>
      <c r="D50" s="6"/>
      <c r="E50" s="5"/>
      <c r="F50" s="37" t="s">
        <v>29</v>
      </c>
      <c r="G50" s="38" t="s">
        <v>46</v>
      </c>
      <c r="H50" s="38" t="s">
        <v>15</v>
      </c>
      <c r="I50" s="38" t="s">
        <v>18</v>
      </c>
      <c r="J50" s="38" t="s">
        <v>201</v>
      </c>
      <c r="K50" s="43" t="s">
        <v>28</v>
      </c>
      <c r="L50" s="44">
        <v>13200</v>
      </c>
      <c r="M50" s="44">
        <v>12235</v>
      </c>
      <c r="N50" s="44">
        <v>11330</v>
      </c>
    </row>
    <row r="51" spans="1:14" s="7" customFormat="1" ht="49.5">
      <c r="A51" s="5"/>
      <c r="B51" s="6"/>
      <c r="C51" s="5"/>
      <c r="D51" s="6"/>
      <c r="E51" s="5"/>
      <c r="F51" s="37" t="s">
        <v>17</v>
      </c>
      <c r="G51" s="38" t="s">
        <v>46</v>
      </c>
      <c r="H51" s="38" t="s">
        <v>15</v>
      </c>
      <c r="I51" s="38" t="s">
        <v>18</v>
      </c>
      <c r="J51" s="38" t="s">
        <v>201</v>
      </c>
      <c r="K51" s="43" t="s">
        <v>16</v>
      </c>
      <c r="L51" s="44">
        <v>4498</v>
      </c>
      <c r="M51" s="44">
        <v>4024</v>
      </c>
      <c r="N51" s="44">
        <v>3577</v>
      </c>
    </row>
    <row r="52" spans="1:14" s="7" customFormat="1" ht="18.75">
      <c r="A52" s="5"/>
      <c r="B52" s="6"/>
      <c r="C52" s="5"/>
      <c r="D52" s="6"/>
      <c r="E52" s="5"/>
      <c r="F52" s="37" t="s">
        <v>184</v>
      </c>
      <c r="G52" s="38" t="s">
        <v>46</v>
      </c>
      <c r="H52" s="38" t="s">
        <v>15</v>
      </c>
      <c r="I52" s="38" t="s">
        <v>18</v>
      </c>
      <c r="J52" s="38" t="s">
        <v>201</v>
      </c>
      <c r="K52" s="43" t="s">
        <v>19</v>
      </c>
      <c r="L52" s="44">
        <v>8286</v>
      </c>
      <c r="M52" s="44">
        <v>7413</v>
      </c>
      <c r="N52" s="44">
        <v>6591</v>
      </c>
    </row>
    <row r="53" spans="1:14" s="7" customFormat="1" ht="18.75">
      <c r="A53" s="5"/>
      <c r="B53" s="6"/>
      <c r="C53" s="5"/>
      <c r="D53" s="6"/>
      <c r="E53" s="5"/>
      <c r="F53" s="37" t="s">
        <v>185</v>
      </c>
      <c r="G53" s="43" t="s">
        <v>46</v>
      </c>
      <c r="H53" s="43" t="s">
        <v>15</v>
      </c>
      <c r="I53" s="43" t="s">
        <v>18</v>
      </c>
      <c r="J53" s="43" t="s">
        <v>201</v>
      </c>
      <c r="K53" s="43" t="s">
        <v>26</v>
      </c>
      <c r="L53" s="44">
        <v>1513</v>
      </c>
      <c r="M53" s="44">
        <v>1353</v>
      </c>
      <c r="N53" s="44">
        <v>1203</v>
      </c>
    </row>
    <row r="54" spans="1:14" s="7" customFormat="1" ht="18.75">
      <c r="A54" s="5"/>
      <c r="B54" s="6"/>
      <c r="C54" s="5"/>
      <c r="D54" s="6"/>
      <c r="E54" s="5"/>
      <c r="F54" s="37" t="s">
        <v>31</v>
      </c>
      <c r="G54" s="38" t="s">
        <v>46</v>
      </c>
      <c r="H54" s="38" t="s">
        <v>15</v>
      </c>
      <c r="I54" s="38" t="s">
        <v>18</v>
      </c>
      <c r="J54" s="38" t="s">
        <v>201</v>
      </c>
      <c r="K54" s="43" t="s">
        <v>30</v>
      </c>
      <c r="L54" s="44">
        <v>18</v>
      </c>
      <c r="M54" s="44">
        <v>15</v>
      </c>
      <c r="N54" s="44">
        <v>14</v>
      </c>
    </row>
    <row r="55" spans="1:14" s="7" customFormat="1" ht="66">
      <c r="A55" s="5"/>
      <c r="B55" s="6"/>
      <c r="C55" s="5"/>
      <c r="D55" s="6"/>
      <c r="E55" s="5"/>
      <c r="F55" s="37" t="s">
        <v>397</v>
      </c>
      <c r="G55" s="38" t="s">
        <v>46</v>
      </c>
      <c r="H55" s="38" t="s">
        <v>15</v>
      </c>
      <c r="I55" s="38" t="s">
        <v>18</v>
      </c>
      <c r="J55" s="38" t="s">
        <v>396</v>
      </c>
      <c r="K55" s="43"/>
      <c r="L55" s="44">
        <f>L56</f>
        <v>2200</v>
      </c>
      <c r="M55" s="44">
        <f>M56</f>
        <v>2200</v>
      </c>
      <c r="N55" s="44">
        <f>N56</f>
        <v>2200</v>
      </c>
    </row>
    <row r="56" spans="1:14" s="7" customFormat="1" ht="18.75">
      <c r="A56" s="5"/>
      <c r="B56" s="6"/>
      <c r="C56" s="5"/>
      <c r="D56" s="6"/>
      <c r="E56" s="5"/>
      <c r="F56" s="37" t="s">
        <v>185</v>
      </c>
      <c r="G56" s="38" t="s">
        <v>46</v>
      </c>
      <c r="H56" s="38" t="s">
        <v>15</v>
      </c>
      <c r="I56" s="38" t="s">
        <v>18</v>
      </c>
      <c r="J56" s="38" t="s">
        <v>396</v>
      </c>
      <c r="K56" s="43" t="s">
        <v>26</v>
      </c>
      <c r="L56" s="44">
        <v>2200</v>
      </c>
      <c r="M56" s="44">
        <v>2200</v>
      </c>
      <c r="N56" s="44">
        <v>2200</v>
      </c>
    </row>
    <row r="57" spans="1:14" s="7" customFormat="1" ht="18.75">
      <c r="A57" s="5"/>
      <c r="B57" s="6"/>
      <c r="C57" s="5"/>
      <c r="D57" s="6"/>
      <c r="E57" s="5"/>
      <c r="F57" s="37" t="s">
        <v>242</v>
      </c>
      <c r="G57" s="38" t="s">
        <v>46</v>
      </c>
      <c r="H57" s="38" t="s">
        <v>15</v>
      </c>
      <c r="I57" s="38" t="s">
        <v>18</v>
      </c>
      <c r="J57" s="38" t="s">
        <v>202</v>
      </c>
      <c r="K57" s="43"/>
      <c r="L57" s="44">
        <f>SUM(L58:L60)</f>
        <v>3509</v>
      </c>
      <c r="M57" s="44">
        <f>SUM(M58:M60)</f>
        <v>4930</v>
      </c>
      <c r="N57" s="44">
        <f>SUM(N58:N60)</f>
        <v>4381</v>
      </c>
    </row>
    <row r="58" spans="1:14" s="7" customFormat="1" ht="49.5">
      <c r="A58" s="5"/>
      <c r="B58" s="6"/>
      <c r="C58" s="5"/>
      <c r="D58" s="6"/>
      <c r="E58" s="5"/>
      <c r="F58" s="37" t="s">
        <v>17</v>
      </c>
      <c r="G58" s="38" t="s">
        <v>46</v>
      </c>
      <c r="H58" s="38" t="s">
        <v>15</v>
      </c>
      <c r="I58" s="38" t="s">
        <v>18</v>
      </c>
      <c r="J58" s="38" t="s">
        <v>202</v>
      </c>
      <c r="K58" s="38" t="s">
        <v>16</v>
      </c>
      <c r="L58" s="44">
        <v>1562</v>
      </c>
      <c r="M58" s="44">
        <v>1845</v>
      </c>
      <c r="N58" s="44">
        <v>1640</v>
      </c>
    </row>
    <row r="59" spans="1:14" s="7" customFormat="1" ht="18.75">
      <c r="A59" s="5"/>
      <c r="B59" s="6"/>
      <c r="C59" s="5"/>
      <c r="D59" s="6"/>
      <c r="E59" s="5"/>
      <c r="F59" s="37" t="s">
        <v>184</v>
      </c>
      <c r="G59" s="38" t="s">
        <v>46</v>
      </c>
      <c r="H59" s="38" t="s">
        <v>15</v>
      </c>
      <c r="I59" s="38" t="s">
        <v>18</v>
      </c>
      <c r="J59" s="38" t="s">
        <v>202</v>
      </c>
      <c r="K59" s="43" t="s">
        <v>19</v>
      </c>
      <c r="L59" s="44">
        <f>1046+815</f>
        <v>1861</v>
      </c>
      <c r="M59" s="44">
        <f>1384+1624</f>
        <v>3008</v>
      </c>
      <c r="N59" s="44">
        <f>1230+1443</f>
        <v>2673</v>
      </c>
    </row>
    <row r="60" spans="1:14" s="7" customFormat="1" ht="18.75">
      <c r="A60" s="5"/>
      <c r="B60" s="6"/>
      <c r="C60" s="5"/>
      <c r="D60" s="6"/>
      <c r="E60" s="5"/>
      <c r="F60" s="37" t="s">
        <v>185</v>
      </c>
      <c r="G60" s="38" t="s">
        <v>46</v>
      </c>
      <c r="H60" s="38" t="s">
        <v>15</v>
      </c>
      <c r="I60" s="38" t="s">
        <v>18</v>
      </c>
      <c r="J60" s="38" t="s">
        <v>202</v>
      </c>
      <c r="K60" s="43" t="s">
        <v>26</v>
      </c>
      <c r="L60" s="44">
        <v>86</v>
      </c>
      <c r="M60" s="44">
        <v>77</v>
      </c>
      <c r="N60" s="44">
        <v>68</v>
      </c>
    </row>
    <row r="61" spans="1:14" s="7" customFormat="1" ht="137.25" customHeight="1">
      <c r="A61" s="5"/>
      <c r="B61" s="6"/>
      <c r="C61" s="5"/>
      <c r="D61" s="6"/>
      <c r="E61" s="5"/>
      <c r="F61" s="52" t="s">
        <v>157</v>
      </c>
      <c r="G61" s="38" t="s">
        <v>46</v>
      </c>
      <c r="H61" s="38" t="s">
        <v>15</v>
      </c>
      <c r="I61" s="38" t="s">
        <v>18</v>
      </c>
      <c r="J61" s="38" t="s">
        <v>203</v>
      </c>
      <c r="K61" s="43"/>
      <c r="L61" s="44">
        <f>SUM(L62:L62)</f>
        <v>25848</v>
      </c>
      <c r="M61" s="44">
        <f>SUM(M62:M62)</f>
        <v>23125</v>
      </c>
      <c r="N61" s="44">
        <f>SUM(N62:N62)</f>
        <v>20555</v>
      </c>
    </row>
    <row r="62" spans="1:14" s="7" customFormat="1" ht="18.75">
      <c r="A62" s="5"/>
      <c r="B62" s="6"/>
      <c r="C62" s="5"/>
      <c r="D62" s="6"/>
      <c r="E62" s="5"/>
      <c r="F62" s="37" t="s">
        <v>184</v>
      </c>
      <c r="G62" s="38" t="s">
        <v>46</v>
      </c>
      <c r="H62" s="38" t="s">
        <v>15</v>
      </c>
      <c r="I62" s="38" t="s">
        <v>18</v>
      </c>
      <c r="J62" s="38" t="s">
        <v>203</v>
      </c>
      <c r="K62" s="38" t="s">
        <v>19</v>
      </c>
      <c r="L62" s="44">
        <v>25848</v>
      </c>
      <c r="M62" s="44">
        <v>23125</v>
      </c>
      <c r="N62" s="44">
        <v>20555</v>
      </c>
    </row>
    <row r="63" spans="1:14" s="7" customFormat="1" ht="132">
      <c r="A63" s="5"/>
      <c r="B63" s="6"/>
      <c r="C63" s="5"/>
      <c r="D63" s="6"/>
      <c r="E63" s="5"/>
      <c r="F63" s="37" t="s">
        <v>205</v>
      </c>
      <c r="G63" s="38" t="s">
        <v>46</v>
      </c>
      <c r="H63" s="38" t="s">
        <v>15</v>
      </c>
      <c r="I63" s="38" t="s">
        <v>18</v>
      </c>
      <c r="J63" s="38" t="s">
        <v>206</v>
      </c>
      <c r="K63" s="38"/>
      <c r="L63" s="44">
        <f>L64</f>
        <v>27000</v>
      </c>
      <c r="M63" s="44">
        <f>M64</f>
        <v>27000</v>
      </c>
      <c r="N63" s="44">
        <f>N64</f>
        <v>27000</v>
      </c>
    </row>
    <row r="64" spans="1:14" s="7" customFormat="1" ht="18.75">
      <c r="A64" s="5"/>
      <c r="B64" s="6"/>
      <c r="C64" s="5"/>
      <c r="D64" s="6"/>
      <c r="E64" s="5"/>
      <c r="F64" s="37" t="s">
        <v>184</v>
      </c>
      <c r="G64" s="38" t="s">
        <v>46</v>
      </c>
      <c r="H64" s="38" t="s">
        <v>15</v>
      </c>
      <c r="I64" s="38" t="s">
        <v>18</v>
      </c>
      <c r="J64" s="38" t="s">
        <v>206</v>
      </c>
      <c r="K64" s="38" t="s">
        <v>19</v>
      </c>
      <c r="L64" s="44">
        <v>27000</v>
      </c>
      <c r="M64" s="44">
        <v>27000</v>
      </c>
      <c r="N64" s="44">
        <v>27000</v>
      </c>
    </row>
    <row r="65" spans="1:14" s="7" customFormat="1" ht="66">
      <c r="A65" s="5"/>
      <c r="B65" s="6"/>
      <c r="C65" s="5"/>
      <c r="D65" s="6"/>
      <c r="E65" s="5"/>
      <c r="F65" s="37" t="s">
        <v>208</v>
      </c>
      <c r="G65" s="38" t="s">
        <v>46</v>
      </c>
      <c r="H65" s="38" t="s">
        <v>15</v>
      </c>
      <c r="I65" s="38" t="s">
        <v>18</v>
      </c>
      <c r="J65" s="38" t="s">
        <v>207</v>
      </c>
      <c r="K65" s="38"/>
      <c r="L65" s="44">
        <f>L66+L67</f>
        <v>2680</v>
      </c>
      <c r="M65" s="44">
        <f>M66+M67</f>
        <v>2398</v>
      </c>
      <c r="N65" s="44">
        <f>N66+N67</f>
        <v>2130</v>
      </c>
    </row>
    <row r="66" spans="1:14" s="7" customFormat="1" ht="49.5">
      <c r="A66" s="5"/>
      <c r="B66" s="6"/>
      <c r="C66" s="5"/>
      <c r="D66" s="6"/>
      <c r="E66" s="5"/>
      <c r="F66" s="37" t="s">
        <v>17</v>
      </c>
      <c r="G66" s="38" t="s">
        <v>46</v>
      </c>
      <c r="H66" s="38" t="s">
        <v>15</v>
      </c>
      <c r="I66" s="38" t="s">
        <v>18</v>
      </c>
      <c r="J66" s="38" t="s">
        <v>207</v>
      </c>
      <c r="K66" s="38" t="s">
        <v>16</v>
      </c>
      <c r="L66" s="44">
        <v>2677</v>
      </c>
      <c r="M66" s="44">
        <v>2396</v>
      </c>
      <c r="N66" s="44">
        <v>2129</v>
      </c>
    </row>
    <row r="67" spans="1:14" s="7" customFormat="1" ht="18.75">
      <c r="A67" s="5"/>
      <c r="B67" s="6"/>
      <c r="C67" s="5"/>
      <c r="D67" s="6"/>
      <c r="E67" s="5"/>
      <c r="F67" s="37" t="s">
        <v>31</v>
      </c>
      <c r="G67" s="38" t="s">
        <v>46</v>
      </c>
      <c r="H67" s="38" t="s">
        <v>15</v>
      </c>
      <c r="I67" s="38" t="s">
        <v>18</v>
      </c>
      <c r="J67" s="38" t="s">
        <v>207</v>
      </c>
      <c r="K67" s="38" t="s">
        <v>30</v>
      </c>
      <c r="L67" s="44">
        <v>3</v>
      </c>
      <c r="M67" s="44">
        <v>2</v>
      </c>
      <c r="N67" s="44">
        <v>1</v>
      </c>
    </row>
    <row r="68" spans="1:14" s="7" customFormat="1" ht="33">
      <c r="A68" s="5"/>
      <c r="B68" s="6"/>
      <c r="C68" s="5"/>
      <c r="D68" s="6"/>
      <c r="E68" s="5"/>
      <c r="F68" s="37" t="s">
        <v>237</v>
      </c>
      <c r="G68" s="38" t="s">
        <v>46</v>
      </c>
      <c r="H68" s="38" t="s">
        <v>15</v>
      </c>
      <c r="I68" s="38" t="s">
        <v>18</v>
      </c>
      <c r="J68" s="38" t="s">
        <v>209</v>
      </c>
      <c r="K68" s="38"/>
      <c r="L68" s="44">
        <f>L69</f>
        <v>740</v>
      </c>
      <c r="M68" s="44">
        <f>M69</f>
        <v>663</v>
      </c>
      <c r="N68" s="44">
        <f>N69</f>
        <v>589</v>
      </c>
    </row>
    <row r="69" spans="1:14" s="7" customFormat="1" ht="18.75">
      <c r="A69" s="5"/>
      <c r="B69" s="6"/>
      <c r="C69" s="5"/>
      <c r="D69" s="6"/>
      <c r="E69" s="5"/>
      <c r="F69" s="37" t="s">
        <v>184</v>
      </c>
      <c r="G69" s="38" t="s">
        <v>46</v>
      </c>
      <c r="H69" s="38" t="s">
        <v>15</v>
      </c>
      <c r="I69" s="38" t="s">
        <v>18</v>
      </c>
      <c r="J69" s="38" t="s">
        <v>209</v>
      </c>
      <c r="K69" s="38" t="s">
        <v>19</v>
      </c>
      <c r="L69" s="44">
        <v>740</v>
      </c>
      <c r="M69" s="44">
        <v>663</v>
      </c>
      <c r="N69" s="44">
        <v>589</v>
      </c>
    </row>
    <row r="70" spans="1:14" s="7" customFormat="1" ht="33">
      <c r="A70" s="5"/>
      <c r="B70" s="6"/>
      <c r="C70" s="5"/>
      <c r="D70" s="6"/>
      <c r="E70" s="5"/>
      <c r="F70" s="37" t="s">
        <v>212</v>
      </c>
      <c r="G70" s="38" t="s">
        <v>46</v>
      </c>
      <c r="H70" s="38" t="s">
        <v>15</v>
      </c>
      <c r="I70" s="38" t="s">
        <v>18</v>
      </c>
      <c r="J70" s="38" t="s">
        <v>210</v>
      </c>
      <c r="K70" s="38"/>
      <c r="L70" s="44">
        <f>L71</f>
        <v>9</v>
      </c>
      <c r="M70" s="44">
        <f>M71</f>
        <v>8</v>
      </c>
      <c r="N70" s="44">
        <f>N71</f>
        <v>7</v>
      </c>
    </row>
    <row r="71" spans="1:14" s="7" customFormat="1" ht="18.75">
      <c r="A71" s="5"/>
      <c r="B71" s="6"/>
      <c r="C71" s="5"/>
      <c r="D71" s="6"/>
      <c r="E71" s="5"/>
      <c r="F71" s="37" t="s">
        <v>184</v>
      </c>
      <c r="G71" s="38" t="s">
        <v>46</v>
      </c>
      <c r="H71" s="38" t="s">
        <v>15</v>
      </c>
      <c r="I71" s="38" t="s">
        <v>18</v>
      </c>
      <c r="J71" s="38" t="s">
        <v>210</v>
      </c>
      <c r="K71" s="38" t="s">
        <v>19</v>
      </c>
      <c r="L71" s="44">
        <v>9</v>
      </c>
      <c r="M71" s="44">
        <v>8</v>
      </c>
      <c r="N71" s="44">
        <v>7</v>
      </c>
    </row>
    <row r="72" spans="1:14" s="7" customFormat="1" ht="33">
      <c r="A72" s="5"/>
      <c r="B72" s="6"/>
      <c r="C72" s="5"/>
      <c r="D72" s="6"/>
      <c r="E72" s="5"/>
      <c r="F72" s="37" t="s">
        <v>391</v>
      </c>
      <c r="G72" s="38" t="s">
        <v>46</v>
      </c>
      <c r="H72" s="38" t="s">
        <v>15</v>
      </c>
      <c r="I72" s="38" t="s">
        <v>18</v>
      </c>
      <c r="J72" s="38" t="s">
        <v>211</v>
      </c>
      <c r="K72" s="38"/>
      <c r="L72" s="44">
        <f>L73</f>
        <v>115</v>
      </c>
      <c r="M72" s="44">
        <f>M73</f>
        <v>85</v>
      </c>
      <c r="N72" s="44">
        <f>N73</f>
        <v>76</v>
      </c>
    </row>
    <row r="73" spans="1:14" s="7" customFormat="1" ht="49.5">
      <c r="A73" s="5"/>
      <c r="B73" s="6"/>
      <c r="C73" s="5"/>
      <c r="D73" s="6"/>
      <c r="E73" s="5"/>
      <c r="F73" s="37" t="s">
        <v>17</v>
      </c>
      <c r="G73" s="38" t="s">
        <v>46</v>
      </c>
      <c r="H73" s="38" t="s">
        <v>15</v>
      </c>
      <c r="I73" s="38" t="s">
        <v>18</v>
      </c>
      <c r="J73" s="38" t="s">
        <v>211</v>
      </c>
      <c r="K73" s="38" t="s">
        <v>16</v>
      </c>
      <c r="L73" s="44">
        <v>115</v>
      </c>
      <c r="M73" s="44">
        <v>85</v>
      </c>
      <c r="N73" s="44">
        <v>76</v>
      </c>
    </row>
    <row r="74" spans="1:14" s="7" customFormat="1" ht="33">
      <c r="A74" s="5"/>
      <c r="B74" s="6"/>
      <c r="C74" s="5"/>
      <c r="D74" s="6"/>
      <c r="E74" s="5"/>
      <c r="F74" s="37" t="s">
        <v>214</v>
      </c>
      <c r="G74" s="38" t="s">
        <v>46</v>
      </c>
      <c r="H74" s="38" t="s">
        <v>15</v>
      </c>
      <c r="I74" s="38" t="s">
        <v>18</v>
      </c>
      <c r="J74" s="38" t="s">
        <v>213</v>
      </c>
      <c r="K74" s="38"/>
      <c r="L74" s="44">
        <f>L75</f>
        <v>10</v>
      </c>
      <c r="M74" s="44">
        <f>M75</f>
        <v>10</v>
      </c>
      <c r="N74" s="44">
        <f>N75</f>
        <v>10</v>
      </c>
    </row>
    <row r="75" spans="1:14" s="7" customFormat="1" ht="18.75">
      <c r="A75" s="5"/>
      <c r="B75" s="6"/>
      <c r="C75" s="5"/>
      <c r="D75" s="6"/>
      <c r="E75" s="5"/>
      <c r="F75" s="37" t="s">
        <v>184</v>
      </c>
      <c r="G75" s="38" t="s">
        <v>46</v>
      </c>
      <c r="H75" s="38" t="s">
        <v>15</v>
      </c>
      <c r="I75" s="38" t="s">
        <v>18</v>
      </c>
      <c r="J75" s="38" t="s">
        <v>213</v>
      </c>
      <c r="K75" s="38" t="s">
        <v>19</v>
      </c>
      <c r="L75" s="44">
        <v>10</v>
      </c>
      <c r="M75" s="44">
        <v>10</v>
      </c>
      <c r="N75" s="44">
        <v>10</v>
      </c>
    </row>
    <row r="76" spans="1:14" s="7" customFormat="1" ht="33">
      <c r="A76" s="5"/>
      <c r="B76" s="6"/>
      <c r="C76" s="5"/>
      <c r="D76" s="6"/>
      <c r="E76" s="5"/>
      <c r="F76" s="37" t="s">
        <v>160</v>
      </c>
      <c r="G76" s="38" t="s">
        <v>46</v>
      </c>
      <c r="H76" s="38" t="s">
        <v>15</v>
      </c>
      <c r="I76" s="38" t="s">
        <v>18</v>
      </c>
      <c r="J76" s="38" t="s">
        <v>161</v>
      </c>
      <c r="K76" s="38"/>
      <c r="L76" s="44">
        <f>L77+L78</f>
        <v>38460</v>
      </c>
      <c r="M76" s="44">
        <f>M77+M78</f>
        <v>35645</v>
      </c>
      <c r="N76" s="44">
        <f>N77+N78</f>
        <v>33015</v>
      </c>
    </row>
    <row r="77" spans="1:14" s="7" customFormat="1" ht="18.75">
      <c r="A77" s="5"/>
      <c r="B77" s="6"/>
      <c r="C77" s="5"/>
      <c r="D77" s="6"/>
      <c r="E77" s="5"/>
      <c r="F77" s="37" t="s">
        <v>184</v>
      </c>
      <c r="G77" s="38" t="s">
        <v>46</v>
      </c>
      <c r="H77" s="38" t="s">
        <v>15</v>
      </c>
      <c r="I77" s="38" t="s">
        <v>18</v>
      </c>
      <c r="J77" s="38" t="s">
        <v>161</v>
      </c>
      <c r="K77" s="38" t="s">
        <v>19</v>
      </c>
      <c r="L77" s="44">
        <f>24835+10465</f>
        <v>35300</v>
      </c>
      <c r="M77" s="44">
        <f>23015+9700</f>
        <v>32715</v>
      </c>
      <c r="N77" s="44">
        <f>21315+8985</f>
        <v>30300</v>
      </c>
    </row>
    <row r="78" spans="1:14" s="7" customFormat="1" ht="18.75">
      <c r="A78" s="5"/>
      <c r="B78" s="6"/>
      <c r="C78" s="5"/>
      <c r="D78" s="6"/>
      <c r="E78" s="5"/>
      <c r="F78" s="37" t="s">
        <v>252</v>
      </c>
      <c r="G78" s="43" t="s">
        <v>46</v>
      </c>
      <c r="H78" s="43" t="s">
        <v>15</v>
      </c>
      <c r="I78" s="43" t="s">
        <v>18</v>
      </c>
      <c r="J78" s="43" t="s">
        <v>161</v>
      </c>
      <c r="K78" s="43" t="s">
        <v>26</v>
      </c>
      <c r="L78" s="44">
        <v>3160</v>
      </c>
      <c r="M78" s="44">
        <v>2930</v>
      </c>
      <c r="N78" s="44">
        <v>2715</v>
      </c>
    </row>
    <row r="79" spans="1:14" s="7" customFormat="1" ht="33">
      <c r="A79" s="5"/>
      <c r="B79" s="6"/>
      <c r="C79" s="5"/>
      <c r="D79" s="6"/>
      <c r="E79" s="5"/>
      <c r="F79" s="37" t="s">
        <v>238</v>
      </c>
      <c r="G79" s="43" t="s">
        <v>46</v>
      </c>
      <c r="H79" s="43" t="s">
        <v>15</v>
      </c>
      <c r="I79" s="43" t="s">
        <v>18</v>
      </c>
      <c r="J79" s="43" t="s">
        <v>476</v>
      </c>
      <c r="K79" s="43"/>
      <c r="L79" s="44">
        <f>L80</f>
        <v>3490</v>
      </c>
      <c r="M79" s="44">
        <f>M80</f>
        <v>3235</v>
      </c>
      <c r="N79" s="44">
        <f>N80</f>
        <v>2995</v>
      </c>
    </row>
    <row r="80" spans="1:14" s="7" customFormat="1" ht="18.75">
      <c r="A80" s="5"/>
      <c r="B80" s="6"/>
      <c r="C80" s="5"/>
      <c r="D80" s="6"/>
      <c r="E80" s="5"/>
      <c r="F80" s="37" t="s">
        <v>184</v>
      </c>
      <c r="G80" s="43" t="s">
        <v>46</v>
      </c>
      <c r="H80" s="43" t="s">
        <v>15</v>
      </c>
      <c r="I80" s="43" t="s">
        <v>18</v>
      </c>
      <c r="J80" s="43" t="s">
        <v>476</v>
      </c>
      <c r="K80" s="43" t="s">
        <v>19</v>
      </c>
      <c r="L80" s="44">
        <v>3490</v>
      </c>
      <c r="M80" s="44">
        <v>3235</v>
      </c>
      <c r="N80" s="44">
        <v>2995</v>
      </c>
    </row>
    <row r="81" spans="1:14" s="7" customFormat="1" ht="82.5">
      <c r="A81" s="5"/>
      <c r="B81" s="6"/>
      <c r="C81" s="5"/>
      <c r="D81" s="6"/>
      <c r="E81" s="5"/>
      <c r="F81" s="37" t="s">
        <v>514</v>
      </c>
      <c r="G81" s="43" t="s">
        <v>46</v>
      </c>
      <c r="H81" s="43" t="s">
        <v>15</v>
      </c>
      <c r="I81" s="43" t="s">
        <v>18</v>
      </c>
      <c r="J81" s="43" t="s">
        <v>513</v>
      </c>
      <c r="K81" s="43"/>
      <c r="L81" s="44">
        <f>L82+L83</f>
        <v>17569.2</v>
      </c>
      <c r="M81" s="44">
        <f>M82+M83</f>
        <v>17569.2</v>
      </c>
      <c r="N81" s="44">
        <f>N82+N83</f>
        <v>17569.2</v>
      </c>
    </row>
    <row r="82" spans="1:14" s="7" customFormat="1" ht="33">
      <c r="A82" s="5"/>
      <c r="B82" s="6"/>
      <c r="C82" s="5"/>
      <c r="D82" s="6"/>
      <c r="E82" s="5"/>
      <c r="F82" s="37" t="s">
        <v>29</v>
      </c>
      <c r="G82" s="43" t="s">
        <v>46</v>
      </c>
      <c r="H82" s="43" t="s">
        <v>15</v>
      </c>
      <c r="I82" s="43" t="s">
        <v>18</v>
      </c>
      <c r="J82" s="43" t="s">
        <v>513</v>
      </c>
      <c r="K82" s="43" t="s">
        <v>28</v>
      </c>
      <c r="L82" s="44">
        <v>1065</v>
      </c>
      <c r="M82" s="44">
        <v>1065</v>
      </c>
      <c r="N82" s="44">
        <v>1065</v>
      </c>
    </row>
    <row r="83" spans="1:14" s="7" customFormat="1" ht="18.75">
      <c r="A83" s="5"/>
      <c r="B83" s="6"/>
      <c r="C83" s="5"/>
      <c r="D83" s="6"/>
      <c r="E83" s="5"/>
      <c r="F83" s="37" t="s">
        <v>184</v>
      </c>
      <c r="G83" s="43" t="s">
        <v>46</v>
      </c>
      <c r="H83" s="43" t="s">
        <v>15</v>
      </c>
      <c r="I83" s="43" t="s">
        <v>18</v>
      </c>
      <c r="J83" s="43" t="s">
        <v>513</v>
      </c>
      <c r="K83" s="43" t="s">
        <v>19</v>
      </c>
      <c r="L83" s="44">
        <v>16504.2</v>
      </c>
      <c r="M83" s="44">
        <v>16504.2</v>
      </c>
      <c r="N83" s="44">
        <v>16504.2</v>
      </c>
    </row>
    <row r="84" spans="1:14" s="7" customFormat="1" ht="82.5" customHeight="1">
      <c r="A84" s="5"/>
      <c r="B84" s="6"/>
      <c r="C84" s="5"/>
      <c r="D84" s="6"/>
      <c r="E84" s="5"/>
      <c r="F84" s="37" t="s">
        <v>87</v>
      </c>
      <c r="G84" s="43" t="s">
        <v>46</v>
      </c>
      <c r="H84" s="43" t="s">
        <v>15</v>
      </c>
      <c r="I84" s="43" t="s">
        <v>18</v>
      </c>
      <c r="J84" s="43" t="s">
        <v>86</v>
      </c>
      <c r="K84" s="50"/>
      <c r="L84" s="44">
        <f>L85+L86+L87+L88</f>
        <v>62842.5</v>
      </c>
      <c r="M84" s="44">
        <f>M85+M86+M87+M88</f>
        <v>62842.5</v>
      </c>
      <c r="N84" s="44">
        <f>N85+N86+N87+N88</f>
        <v>62842.5</v>
      </c>
    </row>
    <row r="85" spans="1:14" s="7" customFormat="1" ht="33">
      <c r="A85" s="5"/>
      <c r="B85" s="6"/>
      <c r="C85" s="5"/>
      <c r="D85" s="6"/>
      <c r="E85" s="5"/>
      <c r="F85" s="37" t="s">
        <v>29</v>
      </c>
      <c r="G85" s="38" t="s">
        <v>46</v>
      </c>
      <c r="H85" s="38" t="s">
        <v>15</v>
      </c>
      <c r="I85" s="38" t="s">
        <v>18</v>
      </c>
      <c r="J85" s="43" t="s">
        <v>86</v>
      </c>
      <c r="K85" s="43" t="s">
        <v>28</v>
      </c>
      <c r="L85" s="44">
        <v>19161.5</v>
      </c>
      <c r="M85" s="44">
        <v>19161.5</v>
      </c>
      <c r="N85" s="44">
        <v>19161.5</v>
      </c>
    </row>
    <row r="86" spans="1:14" s="7" customFormat="1" ht="49.5">
      <c r="A86" s="5"/>
      <c r="B86" s="6"/>
      <c r="C86" s="5"/>
      <c r="D86" s="6"/>
      <c r="E86" s="5"/>
      <c r="F86" s="37" t="s">
        <v>17</v>
      </c>
      <c r="G86" s="38" t="s">
        <v>46</v>
      </c>
      <c r="H86" s="38" t="s">
        <v>15</v>
      </c>
      <c r="I86" s="38" t="s">
        <v>18</v>
      </c>
      <c r="J86" s="43" t="s">
        <v>86</v>
      </c>
      <c r="K86" s="43" t="s">
        <v>16</v>
      </c>
      <c r="L86" s="44">
        <v>119</v>
      </c>
      <c r="M86" s="44">
        <v>119</v>
      </c>
      <c r="N86" s="44">
        <v>119</v>
      </c>
    </row>
    <row r="87" spans="1:14" s="7" customFormat="1" ht="18.75">
      <c r="A87" s="5"/>
      <c r="B87" s="6"/>
      <c r="C87" s="5"/>
      <c r="D87" s="6"/>
      <c r="E87" s="5"/>
      <c r="F87" s="37" t="s">
        <v>20</v>
      </c>
      <c r="G87" s="38" t="s">
        <v>46</v>
      </c>
      <c r="H87" s="38" t="s">
        <v>15</v>
      </c>
      <c r="I87" s="38" t="s">
        <v>18</v>
      </c>
      <c r="J87" s="43" t="s">
        <v>86</v>
      </c>
      <c r="K87" s="43" t="s">
        <v>19</v>
      </c>
      <c r="L87" s="44">
        <v>40918</v>
      </c>
      <c r="M87" s="44">
        <v>40918</v>
      </c>
      <c r="N87" s="44">
        <v>40918</v>
      </c>
    </row>
    <row r="88" spans="1:14" s="7" customFormat="1" ht="18.75">
      <c r="A88" s="5"/>
      <c r="B88" s="6"/>
      <c r="C88" s="5"/>
      <c r="D88" s="6"/>
      <c r="E88" s="5"/>
      <c r="F88" s="37" t="s">
        <v>185</v>
      </c>
      <c r="G88" s="43" t="s">
        <v>46</v>
      </c>
      <c r="H88" s="43" t="s">
        <v>15</v>
      </c>
      <c r="I88" s="43" t="s">
        <v>18</v>
      </c>
      <c r="J88" s="43" t="s">
        <v>86</v>
      </c>
      <c r="K88" s="43" t="s">
        <v>26</v>
      </c>
      <c r="L88" s="44">
        <v>2644</v>
      </c>
      <c r="M88" s="44">
        <v>2644</v>
      </c>
      <c r="N88" s="44">
        <v>2644</v>
      </c>
    </row>
    <row r="89" spans="1:14" s="7" customFormat="1" ht="82.5">
      <c r="A89" s="5"/>
      <c r="B89" s="6"/>
      <c r="C89" s="5"/>
      <c r="D89" s="6"/>
      <c r="E89" s="5"/>
      <c r="F89" s="37" t="s">
        <v>89</v>
      </c>
      <c r="G89" s="38" t="s">
        <v>46</v>
      </c>
      <c r="H89" s="38" t="s">
        <v>15</v>
      </c>
      <c r="I89" s="38" t="s">
        <v>18</v>
      </c>
      <c r="J89" s="38" t="s">
        <v>88</v>
      </c>
      <c r="K89" s="50"/>
      <c r="L89" s="44">
        <f>L90+L91</f>
        <v>1011.4</v>
      </c>
      <c r="M89" s="44">
        <f>M90+M91</f>
        <v>1011.4</v>
      </c>
      <c r="N89" s="44">
        <f>N90+N91</f>
        <v>1011.4</v>
      </c>
    </row>
    <row r="90" spans="1:14" s="7" customFormat="1" ht="49.5">
      <c r="A90" s="5"/>
      <c r="B90" s="6"/>
      <c r="C90" s="5"/>
      <c r="D90" s="6"/>
      <c r="E90" s="5"/>
      <c r="F90" s="37" t="s">
        <v>17</v>
      </c>
      <c r="G90" s="38" t="s">
        <v>46</v>
      </c>
      <c r="H90" s="38" t="s">
        <v>15</v>
      </c>
      <c r="I90" s="38" t="s">
        <v>18</v>
      </c>
      <c r="J90" s="38" t="s">
        <v>88</v>
      </c>
      <c r="K90" s="43" t="s">
        <v>16</v>
      </c>
      <c r="L90" s="44">
        <v>10.1</v>
      </c>
      <c r="M90" s="44">
        <v>10.1</v>
      </c>
      <c r="N90" s="44">
        <v>10.1</v>
      </c>
    </row>
    <row r="91" spans="1:14" s="7" customFormat="1" ht="33">
      <c r="A91" s="5"/>
      <c r="B91" s="6"/>
      <c r="C91" s="5"/>
      <c r="D91" s="6"/>
      <c r="E91" s="5"/>
      <c r="F91" s="53" t="s">
        <v>51</v>
      </c>
      <c r="G91" s="54" t="s">
        <v>46</v>
      </c>
      <c r="H91" s="54" t="s">
        <v>15</v>
      </c>
      <c r="I91" s="54" t="s">
        <v>18</v>
      </c>
      <c r="J91" s="54" t="s">
        <v>88</v>
      </c>
      <c r="K91" s="55" t="s">
        <v>50</v>
      </c>
      <c r="L91" s="44">
        <v>1001.3</v>
      </c>
      <c r="M91" s="44">
        <v>1001.3</v>
      </c>
      <c r="N91" s="44">
        <v>1001.3</v>
      </c>
    </row>
    <row r="92" spans="1:14" s="7" customFormat="1" ht="132">
      <c r="A92" s="5"/>
      <c r="B92" s="6"/>
      <c r="C92" s="5"/>
      <c r="D92" s="6"/>
      <c r="E92" s="5"/>
      <c r="F92" s="37" t="s">
        <v>157</v>
      </c>
      <c r="G92" s="38" t="s">
        <v>46</v>
      </c>
      <c r="H92" s="38" t="s">
        <v>15</v>
      </c>
      <c r="I92" s="38" t="s">
        <v>18</v>
      </c>
      <c r="J92" s="38" t="s">
        <v>90</v>
      </c>
      <c r="K92" s="43"/>
      <c r="L92" s="44">
        <f>L93+L94</f>
        <v>155799.2</v>
      </c>
      <c r="M92" s="44">
        <f>M93+M94</f>
        <v>155799.2</v>
      </c>
      <c r="N92" s="44">
        <f>N93+N94</f>
        <v>155799.2</v>
      </c>
    </row>
    <row r="93" spans="1:14" s="7" customFormat="1" ht="33">
      <c r="A93" s="5"/>
      <c r="B93" s="6"/>
      <c r="C93" s="5"/>
      <c r="D93" s="6"/>
      <c r="E93" s="5"/>
      <c r="F93" s="37" t="s">
        <v>29</v>
      </c>
      <c r="G93" s="38" t="s">
        <v>46</v>
      </c>
      <c r="H93" s="38" t="s">
        <v>15</v>
      </c>
      <c r="I93" s="38" t="s">
        <v>18</v>
      </c>
      <c r="J93" s="38" t="s">
        <v>90</v>
      </c>
      <c r="K93" s="43" t="s">
        <v>28</v>
      </c>
      <c r="L93" s="44">
        <v>22810</v>
      </c>
      <c r="M93" s="44">
        <v>22810</v>
      </c>
      <c r="N93" s="44">
        <v>22810</v>
      </c>
    </row>
    <row r="94" spans="1:14" s="7" customFormat="1" ht="18.75">
      <c r="A94" s="5"/>
      <c r="B94" s="6"/>
      <c r="C94" s="5"/>
      <c r="D94" s="6"/>
      <c r="E94" s="5"/>
      <c r="F94" s="37" t="s">
        <v>20</v>
      </c>
      <c r="G94" s="38" t="s">
        <v>46</v>
      </c>
      <c r="H94" s="38" t="s">
        <v>15</v>
      </c>
      <c r="I94" s="38" t="s">
        <v>18</v>
      </c>
      <c r="J94" s="38" t="s">
        <v>90</v>
      </c>
      <c r="K94" s="43" t="s">
        <v>19</v>
      </c>
      <c r="L94" s="44">
        <v>132989.2</v>
      </c>
      <c r="M94" s="44">
        <v>132989.2</v>
      </c>
      <c r="N94" s="44">
        <v>132989.2</v>
      </c>
    </row>
    <row r="95" spans="1:14" s="7" customFormat="1" ht="66">
      <c r="A95" s="5"/>
      <c r="B95" s="6"/>
      <c r="C95" s="5"/>
      <c r="D95" s="6"/>
      <c r="E95" s="5"/>
      <c r="F95" s="37" t="s">
        <v>92</v>
      </c>
      <c r="G95" s="38" t="s">
        <v>46</v>
      </c>
      <c r="H95" s="38" t="s">
        <v>15</v>
      </c>
      <c r="I95" s="38" t="s">
        <v>18</v>
      </c>
      <c r="J95" s="38" t="s">
        <v>91</v>
      </c>
      <c r="K95" s="43"/>
      <c r="L95" s="44">
        <f>L96</f>
        <v>1738.1</v>
      </c>
      <c r="M95" s="44">
        <f>M96</f>
        <v>1738.1</v>
      </c>
      <c r="N95" s="44">
        <f>N96</f>
        <v>1738.1</v>
      </c>
    </row>
    <row r="96" spans="1:14" s="7" customFormat="1" ht="49.5">
      <c r="A96" s="5"/>
      <c r="B96" s="6"/>
      <c r="C96" s="5"/>
      <c r="D96" s="6"/>
      <c r="E96" s="5"/>
      <c r="F96" s="37" t="s">
        <v>17</v>
      </c>
      <c r="G96" s="38" t="s">
        <v>46</v>
      </c>
      <c r="H96" s="38" t="s">
        <v>15</v>
      </c>
      <c r="I96" s="38" t="s">
        <v>18</v>
      </c>
      <c r="J96" s="38" t="s">
        <v>91</v>
      </c>
      <c r="K96" s="43" t="s">
        <v>16</v>
      </c>
      <c r="L96" s="44">
        <v>1738.1</v>
      </c>
      <c r="M96" s="44">
        <v>1738.1</v>
      </c>
      <c r="N96" s="44">
        <v>1738.1</v>
      </c>
    </row>
    <row r="97" spans="1:14" s="7" customFormat="1" ht="49.5">
      <c r="A97" s="5"/>
      <c r="B97" s="6"/>
      <c r="C97" s="5"/>
      <c r="D97" s="6"/>
      <c r="E97" s="5"/>
      <c r="F97" s="37" t="s">
        <v>299</v>
      </c>
      <c r="G97" s="38" t="s">
        <v>46</v>
      </c>
      <c r="H97" s="38" t="s">
        <v>15</v>
      </c>
      <c r="I97" s="38" t="s">
        <v>18</v>
      </c>
      <c r="J97" s="38" t="s">
        <v>298</v>
      </c>
      <c r="K97" s="43"/>
      <c r="L97" s="44">
        <f>L98+L99</f>
        <v>292</v>
      </c>
      <c r="M97" s="44">
        <f>M98+M99</f>
        <v>292</v>
      </c>
      <c r="N97" s="44">
        <f>N98+N99</f>
        <v>292</v>
      </c>
    </row>
    <row r="98" spans="1:14" s="7" customFormat="1" ht="49.5">
      <c r="A98" s="5"/>
      <c r="B98" s="6"/>
      <c r="C98" s="5"/>
      <c r="D98" s="6"/>
      <c r="E98" s="5"/>
      <c r="F98" s="37" t="s">
        <v>17</v>
      </c>
      <c r="G98" s="38" t="s">
        <v>46</v>
      </c>
      <c r="H98" s="38" t="s">
        <v>15</v>
      </c>
      <c r="I98" s="38" t="s">
        <v>18</v>
      </c>
      <c r="J98" s="38" t="s">
        <v>298</v>
      </c>
      <c r="K98" s="43" t="s">
        <v>16</v>
      </c>
      <c r="L98" s="44">
        <v>30</v>
      </c>
      <c r="M98" s="44">
        <v>30</v>
      </c>
      <c r="N98" s="44">
        <v>30</v>
      </c>
    </row>
    <row r="99" spans="1:14" s="7" customFormat="1" ht="18.75">
      <c r="A99" s="5"/>
      <c r="B99" s="6"/>
      <c r="C99" s="5"/>
      <c r="D99" s="6"/>
      <c r="E99" s="5"/>
      <c r="F99" s="37" t="s">
        <v>20</v>
      </c>
      <c r="G99" s="38" t="s">
        <v>46</v>
      </c>
      <c r="H99" s="38" t="s">
        <v>15</v>
      </c>
      <c r="I99" s="38" t="s">
        <v>18</v>
      </c>
      <c r="J99" s="38" t="s">
        <v>298</v>
      </c>
      <c r="K99" s="43" t="s">
        <v>19</v>
      </c>
      <c r="L99" s="44">
        <v>262</v>
      </c>
      <c r="M99" s="44">
        <v>262</v>
      </c>
      <c r="N99" s="44">
        <v>262</v>
      </c>
    </row>
    <row r="100" spans="1:14" s="7" customFormat="1" ht="33">
      <c r="A100" s="5"/>
      <c r="B100" s="6"/>
      <c r="C100" s="5"/>
      <c r="D100" s="6"/>
      <c r="E100" s="5"/>
      <c r="F100" s="37" t="s">
        <v>301</v>
      </c>
      <c r="G100" s="38" t="s">
        <v>46</v>
      </c>
      <c r="H100" s="38" t="s">
        <v>15</v>
      </c>
      <c r="I100" s="38" t="s">
        <v>18</v>
      </c>
      <c r="J100" s="38" t="s">
        <v>300</v>
      </c>
      <c r="K100" s="43"/>
      <c r="L100" s="44">
        <f>L101+L102</f>
        <v>1050.9</v>
      </c>
      <c r="M100" s="44">
        <f>M101+M102</f>
        <v>1050.9</v>
      </c>
      <c r="N100" s="44">
        <f>N101+N102</f>
        <v>1050.9</v>
      </c>
    </row>
    <row r="101" spans="1:14" s="7" customFormat="1" ht="49.5">
      <c r="A101" s="5"/>
      <c r="B101" s="6"/>
      <c r="C101" s="5"/>
      <c r="D101" s="6"/>
      <c r="E101" s="5"/>
      <c r="F101" s="37" t="s">
        <v>17</v>
      </c>
      <c r="G101" s="38" t="s">
        <v>46</v>
      </c>
      <c r="H101" s="38" t="s">
        <v>15</v>
      </c>
      <c r="I101" s="38" t="s">
        <v>18</v>
      </c>
      <c r="J101" s="38" t="s">
        <v>300</v>
      </c>
      <c r="K101" s="43" t="s">
        <v>16</v>
      </c>
      <c r="L101" s="44">
        <v>315</v>
      </c>
      <c r="M101" s="44">
        <v>315</v>
      </c>
      <c r="N101" s="44">
        <v>315</v>
      </c>
    </row>
    <row r="102" spans="1:14" s="7" customFormat="1" ht="18.75">
      <c r="A102" s="5"/>
      <c r="B102" s="6"/>
      <c r="C102" s="5"/>
      <c r="D102" s="6"/>
      <c r="E102" s="5"/>
      <c r="F102" s="37" t="s">
        <v>20</v>
      </c>
      <c r="G102" s="38" t="s">
        <v>46</v>
      </c>
      <c r="H102" s="38" t="s">
        <v>15</v>
      </c>
      <c r="I102" s="38" t="s">
        <v>18</v>
      </c>
      <c r="J102" s="38" t="s">
        <v>300</v>
      </c>
      <c r="K102" s="43" t="s">
        <v>19</v>
      </c>
      <c r="L102" s="44">
        <v>735.9</v>
      </c>
      <c r="M102" s="44">
        <v>735.9</v>
      </c>
      <c r="N102" s="44">
        <v>735.9</v>
      </c>
    </row>
    <row r="103" spans="1:14" s="7" customFormat="1" ht="82.5">
      <c r="A103" s="5"/>
      <c r="B103" s="6"/>
      <c r="C103" s="5"/>
      <c r="D103" s="6"/>
      <c r="E103" s="5"/>
      <c r="F103" s="37" t="s">
        <v>521</v>
      </c>
      <c r="G103" s="38" t="s">
        <v>46</v>
      </c>
      <c r="H103" s="38" t="s">
        <v>15</v>
      </c>
      <c r="I103" s="38" t="s">
        <v>18</v>
      </c>
      <c r="J103" s="38" t="s">
        <v>399</v>
      </c>
      <c r="K103" s="43"/>
      <c r="L103" s="44">
        <f>L104+L105</f>
        <v>13043.3</v>
      </c>
      <c r="M103" s="44">
        <f>M104+M105</f>
        <v>13668.6</v>
      </c>
      <c r="N103" s="44">
        <f>N104+N105</f>
        <v>13301.3</v>
      </c>
    </row>
    <row r="104" spans="1:14" s="7" customFormat="1" ht="49.5">
      <c r="A104" s="5"/>
      <c r="B104" s="6"/>
      <c r="C104" s="5"/>
      <c r="D104" s="6"/>
      <c r="E104" s="5"/>
      <c r="F104" s="37" t="s">
        <v>17</v>
      </c>
      <c r="G104" s="38" t="s">
        <v>46</v>
      </c>
      <c r="H104" s="38" t="s">
        <v>15</v>
      </c>
      <c r="I104" s="38" t="s">
        <v>18</v>
      </c>
      <c r="J104" s="38" t="s">
        <v>399</v>
      </c>
      <c r="K104" s="43" t="s">
        <v>16</v>
      </c>
      <c r="L104" s="44">
        <v>391</v>
      </c>
      <c r="M104" s="44">
        <v>410</v>
      </c>
      <c r="N104" s="44">
        <v>399</v>
      </c>
    </row>
    <row r="105" spans="1:14" s="7" customFormat="1" ht="18.75">
      <c r="A105" s="5"/>
      <c r="B105" s="6"/>
      <c r="C105" s="5"/>
      <c r="D105" s="6"/>
      <c r="E105" s="5"/>
      <c r="F105" s="37" t="s">
        <v>20</v>
      </c>
      <c r="G105" s="38" t="s">
        <v>46</v>
      </c>
      <c r="H105" s="38" t="s">
        <v>15</v>
      </c>
      <c r="I105" s="38" t="s">
        <v>18</v>
      </c>
      <c r="J105" s="38" t="s">
        <v>399</v>
      </c>
      <c r="K105" s="43" t="s">
        <v>19</v>
      </c>
      <c r="L105" s="44">
        <v>12652.3</v>
      </c>
      <c r="M105" s="44">
        <v>13258.6</v>
      </c>
      <c r="N105" s="44">
        <v>12902.3</v>
      </c>
    </row>
    <row r="106" spans="1:14" s="7" customFormat="1" ht="82.5">
      <c r="A106" s="5"/>
      <c r="B106" s="6"/>
      <c r="C106" s="5"/>
      <c r="D106" s="6"/>
      <c r="E106" s="5"/>
      <c r="F106" s="37" t="s">
        <v>519</v>
      </c>
      <c r="G106" s="38" t="s">
        <v>46</v>
      </c>
      <c r="H106" s="38" t="s">
        <v>15</v>
      </c>
      <c r="I106" s="38" t="s">
        <v>517</v>
      </c>
      <c r="J106" s="38" t="s">
        <v>518</v>
      </c>
      <c r="K106" s="43"/>
      <c r="L106" s="44">
        <f>L107</f>
        <v>875</v>
      </c>
      <c r="M106" s="44">
        <f>M107</f>
        <v>1704.1</v>
      </c>
      <c r="N106" s="44">
        <f>N107</f>
        <v>307.5</v>
      </c>
    </row>
    <row r="107" spans="1:14" s="7" customFormat="1" ht="18.75">
      <c r="A107" s="5"/>
      <c r="B107" s="6"/>
      <c r="C107" s="5"/>
      <c r="D107" s="6"/>
      <c r="E107" s="5"/>
      <c r="F107" s="37" t="s">
        <v>20</v>
      </c>
      <c r="G107" s="38" t="s">
        <v>46</v>
      </c>
      <c r="H107" s="38" t="s">
        <v>15</v>
      </c>
      <c r="I107" s="38" t="s">
        <v>517</v>
      </c>
      <c r="J107" s="38" t="s">
        <v>518</v>
      </c>
      <c r="K107" s="43" t="s">
        <v>19</v>
      </c>
      <c r="L107" s="44">
        <v>875</v>
      </c>
      <c r="M107" s="44">
        <v>1704.1</v>
      </c>
      <c r="N107" s="44">
        <v>307.5</v>
      </c>
    </row>
    <row r="108" spans="1:14" s="7" customFormat="1" ht="33">
      <c r="A108" s="5"/>
      <c r="B108" s="6"/>
      <c r="C108" s="5"/>
      <c r="D108" s="6"/>
      <c r="E108" s="5"/>
      <c r="F108" s="37" t="s">
        <v>295</v>
      </c>
      <c r="G108" s="38" t="s">
        <v>46</v>
      </c>
      <c r="H108" s="38" t="s">
        <v>23</v>
      </c>
      <c r="I108" s="38"/>
      <c r="J108" s="38"/>
      <c r="K108" s="43"/>
      <c r="L108" s="44">
        <f>L109+L111+L116</f>
        <v>13179</v>
      </c>
      <c r="M108" s="44">
        <f>M109+M111+M116</f>
        <v>12181</v>
      </c>
      <c r="N108" s="44">
        <f>N109+N111+N116</f>
        <v>11242</v>
      </c>
    </row>
    <row r="109" spans="1:14" s="7" customFormat="1" ht="33">
      <c r="A109" s="5"/>
      <c r="B109" s="6"/>
      <c r="C109" s="5"/>
      <c r="D109" s="6"/>
      <c r="E109" s="5"/>
      <c r="F109" s="37" t="s">
        <v>247</v>
      </c>
      <c r="G109" s="38" t="s">
        <v>46</v>
      </c>
      <c r="H109" s="38" t="s">
        <v>23</v>
      </c>
      <c r="I109" s="38" t="s">
        <v>18</v>
      </c>
      <c r="J109" s="43" t="s">
        <v>163</v>
      </c>
      <c r="K109" s="43"/>
      <c r="L109" s="44">
        <f>L110</f>
        <v>1340</v>
      </c>
      <c r="M109" s="44">
        <f>M110</f>
        <v>1245</v>
      </c>
      <c r="N109" s="44">
        <f>N110</f>
        <v>1150</v>
      </c>
    </row>
    <row r="110" spans="1:14" s="7" customFormat="1" ht="33">
      <c r="A110" s="5"/>
      <c r="B110" s="6"/>
      <c r="C110" s="5"/>
      <c r="D110" s="6"/>
      <c r="E110" s="5"/>
      <c r="F110" s="37" t="s">
        <v>41</v>
      </c>
      <c r="G110" s="38" t="s">
        <v>46</v>
      </c>
      <c r="H110" s="38" t="s">
        <v>23</v>
      </c>
      <c r="I110" s="38" t="s">
        <v>18</v>
      </c>
      <c r="J110" s="43" t="s">
        <v>163</v>
      </c>
      <c r="K110" s="43" t="s">
        <v>40</v>
      </c>
      <c r="L110" s="44">
        <v>1340</v>
      </c>
      <c r="M110" s="44">
        <v>1245</v>
      </c>
      <c r="N110" s="44">
        <v>1150</v>
      </c>
    </row>
    <row r="111" spans="1:14" s="7" customFormat="1" ht="33">
      <c r="A111" s="5"/>
      <c r="B111" s="6"/>
      <c r="C111" s="5"/>
      <c r="D111" s="6"/>
      <c r="E111" s="5"/>
      <c r="F111" s="37" t="s">
        <v>235</v>
      </c>
      <c r="G111" s="38" t="s">
        <v>46</v>
      </c>
      <c r="H111" s="38" t="s">
        <v>23</v>
      </c>
      <c r="I111" s="38" t="s">
        <v>18</v>
      </c>
      <c r="J111" s="38" t="s">
        <v>215</v>
      </c>
      <c r="K111" s="43"/>
      <c r="L111" s="44">
        <f>L112+L113+L114+L115</f>
        <v>6504</v>
      </c>
      <c r="M111" s="44">
        <f>M112+M113+M114+M115</f>
        <v>5991</v>
      </c>
      <c r="N111" s="44">
        <f>N112+N113+N114+N115</f>
        <v>5512</v>
      </c>
    </row>
    <row r="112" spans="1:14" s="7" customFormat="1" ht="33">
      <c r="A112" s="5"/>
      <c r="B112" s="6"/>
      <c r="C112" s="5"/>
      <c r="D112" s="6"/>
      <c r="E112" s="5"/>
      <c r="F112" s="37" t="s">
        <v>29</v>
      </c>
      <c r="G112" s="38" t="s">
        <v>46</v>
      </c>
      <c r="H112" s="38" t="s">
        <v>23</v>
      </c>
      <c r="I112" s="38" t="s">
        <v>18</v>
      </c>
      <c r="J112" s="38" t="s">
        <v>215</v>
      </c>
      <c r="K112" s="38" t="s">
        <v>28</v>
      </c>
      <c r="L112" s="44">
        <v>5410</v>
      </c>
      <c r="M112" s="44">
        <v>5015</v>
      </c>
      <c r="N112" s="44">
        <v>4645</v>
      </c>
    </row>
    <row r="113" spans="1:14" s="7" customFormat="1" ht="49.5">
      <c r="A113" s="5"/>
      <c r="B113" s="6"/>
      <c r="C113" s="5"/>
      <c r="D113" s="6"/>
      <c r="E113" s="5"/>
      <c r="F113" s="37" t="s">
        <v>17</v>
      </c>
      <c r="G113" s="38" t="s">
        <v>46</v>
      </c>
      <c r="H113" s="38" t="s">
        <v>23</v>
      </c>
      <c r="I113" s="38" t="s">
        <v>18</v>
      </c>
      <c r="J113" s="38" t="s">
        <v>215</v>
      </c>
      <c r="K113" s="38" t="s">
        <v>16</v>
      </c>
      <c r="L113" s="44">
        <v>240</v>
      </c>
      <c r="M113" s="44">
        <v>215</v>
      </c>
      <c r="N113" s="44">
        <v>191</v>
      </c>
    </row>
    <row r="114" spans="1:14" s="7" customFormat="1" ht="18.75">
      <c r="A114" s="5"/>
      <c r="B114" s="6"/>
      <c r="C114" s="5"/>
      <c r="D114" s="6"/>
      <c r="E114" s="5"/>
      <c r="F114" s="37" t="s">
        <v>184</v>
      </c>
      <c r="G114" s="38" t="s">
        <v>46</v>
      </c>
      <c r="H114" s="38" t="s">
        <v>23</v>
      </c>
      <c r="I114" s="38" t="s">
        <v>18</v>
      </c>
      <c r="J114" s="38" t="s">
        <v>215</v>
      </c>
      <c r="K114" s="43" t="s">
        <v>19</v>
      </c>
      <c r="L114" s="44">
        <v>851</v>
      </c>
      <c r="M114" s="44">
        <v>761</v>
      </c>
      <c r="N114" s="44">
        <v>676</v>
      </c>
    </row>
    <row r="115" spans="1:14" s="7" customFormat="1" ht="18.75">
      <c r="A115" s="5"/>
      <c r="B115" s="6"/>
      <c r="C115" s="5"/>
      <c r="D115" s="6"/>
      <c r="E115" s="5"/>
      <c r="F115" s="37" t="s">
        <v>31</v>
      </c>
      <c r="G115" s="38" t="s">
        <v>46</v>
      </c>
      <c r="H115" s="38" t="s">
        <v>23</v>
      </c>
      <c r="I115" s="38" t="s">
        <v>18</v>
      </c>
      <c r="J115" s="38" t="s">
        <v>215</v>
      </c>
      <c r="K115" s="43" t="s">
        <v>30</v>
      </c>
      <c r="L115" s="44">
        <v>3</v>
      </c>
      <c r="M115" s="44">
        <v>0</v>
      </c>
      <c r="N115" s="44">
        <v>0</v>
      </c>
    </row>
    <row r="116" spans="1:14" s="7" customFormat="1" ht="33">
      <c r="A116" s="5"/>
      <c r="B116" s="6"/>
      <c r="C116" s="5"/>
      <c r="D116" s="6"/>
      <c r="E116" s="5"/>
      <c r="F116" s="37" t="s">
        <v>187</v>
      </c>
      <c r="G116" s="38" t="s">
        <v>46</v>
      </c>
      <c r="H116" s="38" t="s">
        <v>23</v>
      </c>
      <c r="I116" s="38" t="s">
        <v>18</v>
      </c>
      <c r="J116" s="43" t="s">
        <v>161</v>
      </c>
      <c r="K116" s="43"/>
      <c r="L116" s="44">
        <f>L117</f>
        <v>5335</v>
      </c>
      <c r="M116" s="44">
        <f>M117</f>
        <v>4945</v>
      </c>
      <c r="N116" s="44">
        <f>N117</f>
        <v>4580</v>
      </c>
    </row>
    <row r="117" spans="1:14" s="7" customFormat="1" ht="18.75">
      <c r="A117" s="5"/>
      <c r="B117" s="6"/>
      <c r="C117" s="5"/>
      <c r="D117" s="6"/>
      <c r="E117" s="5"/>
      <c r="F117" s="37" t="s">
        <v>184</v>
      </c>
      <c r="G117" s="38" t="s">
        <v>46</v>
      </c>
      <c r="H117" s="38" t="s">
        <v>23</v>
      </c>
      <c r="I117" s="38" t="s">
        <v>18</v>
      </c>
      <c r="J117" s="43" t="s">
        <v>161</v>
      </c>
      <c r="K117" s="43" t="s">
        <v>19</v>
      </c>
      <c r="L117" s="44">
        <v>5335</v>
      </c>
      <c r="M117" s="44">
        <v>4945</v>
      </c>
      <c r="N117" s="44">
        <v>4580</v>
      </c>
    </row>
    <row r="118" spans="1:14" s="7" customFormat="1" ht="33">
      <c r="A118" s="5"/>
      <c r="B118" s="6"/>
      <c r="C118" s="5"/>
      <c r="D118" s="6"/>
      <c r="E118" s="5"/>
      <c r="F118" s="37" t="s">
        <v>95</v>
      </c>
      <c r="G118" s="38" t="s">
        <v>46</v>
      </c>
      <c r="H118" s="38" t="s">
        <v>34</v>
      </c>
      <c r="I118" s="38"/>
      <c r="J118" s="38"/>
      <c r="K118" s="43"/>
      <c r="L118" s="44">
        <f>L119+L121+L123+L125+L129+L131+L133+L136+L139+L141</f>
        <v>33981</v>
      </c>
      <c r="M118" s="44">
        <f>M119+M121+M123+M125+M129+M131+M133+M136+M139+M141</f>
        <v>34042</v>
      </c>
      <c r="N118" s="44">
        <f>N119+N121+N123+N125+N129+N131+N133+N136+N139+N141</f>
        <v>34065</v>
      </c>
    </row>
    <row r="119" spans="1:14" s="7" customFormat="1" ht="49.5">
      <c r="A119" s="5"/>
      <c r="B119" s="6"/>
      <c r="C119" s="5"/>
      <c r="D119" s="6"/>
      <c r="E119" s="5"/>
      <c r="F119" s="37" t="s">
        <v>98</v>
      </c>
      <c r="G119" s="38" t="s">
        <v>46</v>
      </c>
      <c r="H119" s="38" t="s">
        <v>34</v>
      </c>
      <c r="I119" s="38" t="s">
        <v>18</v>
      </c>
      <c r="J119" s="38" t="s">
        <v>97</v>
      </c>
      <c r="K119" s="43"/>
      <c r="L119" s="44">
        <f>L120</f>
        <v>454</v>
      </c>
      <c r="M119" s="44">
        <f>M120</f>
        <v>467</v>
      </c>
      <c r="N119" s="44">
        <f>N120</f>
        <v>486</v>
      </c>
    </row>
    <row r="120" spans="1:14" s="7" customFormat="1" ht="37.5" customHeight="1">
      <c r="A120" s="5"/>
      <c r="B120" s="6"/>
      <c r="C120" s="5"/>
      <c r="D120" s="6"/>
      <c r="E120" s="5"/>
      <c r="F120" s="37" t="s">
        <v>36</v>
      </c>
      <c r="G120" s="38" t="s">
        <v>46</v>
      </c>
      <c r="H120" s="38" t="s">
        <v>34</v>
      </c>
      <c r="I120" s="38" t="s">
        <v>18</v>
      </c>
      <c r="J120" s="38" t="s">
        <v>97</v>
      </c>
      <c r="K120" s="43" t="s">
        <v>35</v>
      </c>
      <c r="L120" s="44">
        <v>454</v>
      </c>
      <c r="M120" s="44">
        <v>467</v>
      </c>
      <c r="N120" s="44">
        <v>486</v>
      </c>
    </row>
    <row r="121" spans="1:14" s="7" customFormat="1" ht="82.5">
      <c r="A121" s="5"/>
      <c r="B121" s="6"/>
      <c r="C121" s="5"/>
      <c r="D121" s="6"/>
      <c r="E121" s="5"/>
      <c r="F121" s="37" t="s">
        <v>96</v>
      </c>
      <c r="G121" s="38" t="s">
        <v>46</v>
      </c>
      <c r="H121" s="38" t="s">
        <v>34</v>
      </c>
      <c r="I121" s="38" t="s">
        <v>18</v>
      </c>
      <c r="J121" s="43" t="s">
        <v>266</v>
      </c>
      <c r="K121" s="43"/>
      <c r="L121" s="44">
        <f>L122</f>
        <v>1900.4</v>
      </c>
      <c r="M121" s="44">
        <f>M122</f>
        <v>1900.4</v>
      </c>
      <c r="N121" s="44">
        <f>N122</f>
        <v>1900.4</v>
      </c>
    </row>
    <row r="122" spans="1:14" s="7" customFormat="1" ht="18.75">
      <c r="A122" s="5"/>
      <c r="B122" s="6"/>
      <c r="C122" s="5"/>
      <c r="D122" s="6"/>
      <c r="E122" s="5"/>
      <c r="F122" s="37" t="s">
        <v>82</v>
      </c>
      <c r="G122" s="38" t="s">
        <v>46</v>
      </c>
      <c r="H122" s="38" t="s">
        <v>34</v>
      </c>
      <c r="I122" s="38" t="s">
        <v>18</v>
      </c>
      <c r="J122" s="43" t="s">
        <v>266</v>
      </c>
      <c r="K122" s="43" t="s">
        <v>81</v>
      </c>
      <c r="L122" s="44">
        <v>1900.4</v>
      </c>
      <c r="M122" s="44">
        <v>1900.4</v>
      </c>
      <c r="N122" s="44">
        <v>1900.4</v>
      </c>
    </row>
    <row r="123" spans="1:14" s="7" customFormat="1" ht="33">
      <c r="A123" s="5"/>
      <c r="B123" s="6"/>
      <c r="C123" s="5"/>
      <c r="D123" s="6"/>
      <c r="E123" s="5"/>
      <c r="F123" s="37" t="s">
        <v>303</v>
      </c>
      <c r="G123" s="38" t="s">
        <v>46</v>
      </c>
      <c r="H123" s="38" t="s">
        <v>34</v>
      </c>
      <c r="I123" s="38" t="s">
        <v>18</v>
      </c>
      <c r="J123" s="43" t="s">
        <v>302</v>
      </c>
      <c r="K123" s="43"/>
      <c r="L123" s="44">
        <f>L124</f>
        <v>470.4</v>
      </c>
      <c r="M123" s="44">
        <f>M124</f>
        <v>470.4</v>
      </c>
      <c r="N123" s="44">
        <f>N124</f>
        <v>470.4</v>
      </c>
    </row>
    <row r="124" spans="1:14" s="7" customFormat="1" ht="18.75">
      <c r="A124" s="5"/>
      <c r="B124" s="6"/>
      <c r="C124" s="5"/>
      <c r="D124" s="6"/>
      <c r="E124" s="5"/>
      <c r="F124" s="37" t="s">
        <v>20</v>
      </c>
      <c r="G124" s="38" t="s">
        <v>46</v>
      </c>
      <c r="H124" s="38" t="s">
        <v>34</v>
      </c>
      <c r="I124" s="38" t="s">
        <v>18</v>
      </c>
      <c r="J124" s="43" t="s">
        <v>302</v>
      </c>
      <c r="K124" s="43" t="s">
        <v>19</v>
      </c>
      <c r="L124" s="44">
        <v>470.4</v>
      </c>
      <c r="M124" s="44">
        <v>470.4</v>
      </c>
      <c r="N124" s="44">
        <v>470.4</v>
      </c>
    </row>
    <row r="125" spans="1:14" s="7" customFormat="1" ht="49.5">
      <c r="A125" s="5"/>
      <c r="B125" s="6"/>
      <c r="C125" s="5"/>
      <c r="D125" s="6"/>
      <c r="E125" s="5"/>
      <c r="F125" s="37" t="s">
        <v>256</v>
      </c>
      <c r="G125" s="38" t="s">
        <v>46</v>
      </c>
      <c r="H125" s="38" t="s">
        <v>34</v>
      </c>
      <c r="I125" s="38" t="s">
        <v>18</v>
      </c>
      <c r="J125" s="38" t="s">
        <v>99</v>
      </c>
      <c r="K125" s="43"/>
      <c r="L125" s="44">
        <f>L126+L127+L128</f>
        <v>432</v>
      </c>
      <c r="M125" s="44">
        <f>M126+M127+M128</f>
        <v>432</v>
      </c>
      <c r="N125" s="44">
        <f>N126+N127+N128</f>
        <v>432</v>
      </c>
    </row>
    <row r="126" spans="1:14" s="7" customFormat="1" ht="35.25" customHeight="1">
      <c r="A126" s="5"/>
      <c r="B126" s="6"/>
      <c r="C126" s="5"/>
      <c r="D126" s="6"/>
      <c r="E126" s="5"/>
      <c r="F126" s="37" t="s">
        <v>36</v>
      </c>
      <c r="G126" s="38" t="s">
        <v>46</v>
      </c>
      <c r="H126" s="38" t="s">
        <v>34</v>
      </c>
      <c r="I126" s="38" t="s">
        <v>18</v>
      </c>
      <c r="J126" s="38" t="s">
        <v>99</v>
      </c>
      <c r="K126" s="38" t="s">
        <v>35</v>
      </c>
      <c r="L126" s="44">
        <v>17.8</v>
      </c>
      <c r="M126" s="44">
        <v>17.8</v>
      </c>
      <c r="N126" s="44">
        <v>17.8</v>
      </c>
    </row>
    <row r="127" spans="1:14" s="7" customFormat="1" ht="18.75">
      <c r="A127" s="5"/>
      <c r="B127" s="6"/>
      <c r="C127" s="5"/>
      <c r="D127" s="6"/>
      <c r="E127" s="5"/>
      <c r="F127" s="37" t="s">
        <v>260</v>
      </c>
      <c r="G127" s="38" t="s">
        <v>46</v>
      </c>
      <c r="H127" s="38" t="s">
        <v>34</v>
      </c>
      <c r="I127" s="38" t="s">
        <v>18</v>
      </c>
      <c r="J127" s="38" t="s">
        <v>99</v>
      </c>
      <c r="K127" s="38" t="s">
        <v>264</v>
      </c>
      <c r="L127" s="44">
        <v>214.2</v>
      </c>
      <c r="M127" s="44">
        <v>214.2</v>
      </c>
      <c r="N127" s="44">
        <v>214.2</v>
      </c>
    </row>
    <row r="128" spans="1:14" s="7" customFormat="1" ht="18.75">
      <c r="A128" s="5"/>
      <c r="B128" s="6"/>
      <c r="C128" s="5"/>
      <c r="D128" s="6"/>
      <c r="E128" s="5"/>
      <c r="F128" s="37" t="s">
        <v>20</v>
      </c>
      <c r="G128" s="38" t="s">
        <v>46</v>
      </c>
      <c r="H128" s="38" t="s">
        <v>34</v>
      </c>
      <c r="I128" s="38" t="s">
        <v>18</v>
      </c>
      <c r="J128" s="38" t="s">
        <v>99</v>
      </c>
      <c r="K128" s="43" t="s">
        <v>19</v>
      </c>
      <c r="L128" s="44">
        <v>200</v>
      </c>
      <c r="M128" s="44">
        <v>200</v>
      </c>
      <c r="N128" s="44">
        <v>200</v>
      </c>
    </row>
    <row r="129" spans="1:14" s="7" customFormat="1" ht="67.5" customHeight="1">
      <c r="A129" s="5"/>
      <c r="B129" s="6"/>
      <c r="C129" s="5"/>
      <c r="D129" s="6"/>
      <c r="E129" s="5"/>
      <c r="F129" s="37" t="s">
        <v>101</v>
      </c>
      <c r="G129" s="38" t="s">
        <v>46</v>
      </c>
      <c r="H129" s="38" t="s">
        <v>34</v>
      </c>
      <c r="I129" s="38" t="s">
        <v>18</v>
      </c>
      <c r="J129" s="38" t="s">
        <v>100</v>
      </c>
      <c r="K129" s="38"/>
      <c r="L129" s="44">
        <f>L130</f>
        <v>184</v>
      </c>
      <c r="M129" s="44">
        <f>M130</f>
        <v>184</v>
      </c>
      <c r="N129" s="44">
        <f>N130</f>
        <v>184</v>
      </c>
    </row>
    <row r="130" spans="1:14" s="7" customFormat="1" ht="34.5" customHeight="1">
      <c r="A130" s="5"/>
      <c r="B130" s="6"/>
      <c r="C130" s="5"/>
      <c r="D130" s="6"/>
      <c r="E130" s="5"/>
      <c r="F130" s="37" t="s">
        <v>36</v>
      </c>
      <c r="G130" s="38" t="s">
        <v>46</v>
      </c>
      <c r="H130" s="38" t="s">
        <v>34</v>
      </c>
      <c r="I130" s="38" t="s">
        <v>18</v>
      </c>
      <c r="J130" s="38" t="s">
        <v>100</v>
      </c>
      <c r="K130" s="38" t="s">
        <v>35</v>
      </c>
      <c r="L130" s="44">
        <v>184</v>
      </c>
      <c r="M130" s="44">
        <v>184</v>
      </c>
      <c r="N130" s="44">
        <v>184</v>
      </c>
    </row>
    <row r="131" spans="1:14" s="7" customFormat="1" ht="34.5" customHeight="1">
      <c r="A131" s="5"/>
      <c r="B131" s="6"/>
      <c r="C131" s="5"/>
      <c r="D131" s="6"/>
      <c r="E131" s="5"/>
      <c r="F131" s="37" t="s">
        <v>509</v>
      </c>
      <c r="G131" s="38" t="s">
        <v>46</v>
      </c>
      <c r="H131" s="38" t="s">
        <v>34</v>
      </c>
      <c r="I131" s="38" t="s">
        <v>18</v>
      </c>
      <c r="J131" s="38" t="s">
        <v>510</v>
      </c>
      <c r="K131" s="38"/>
      <c r="L131" s="44">
        <f>L132</f>
        <v>4</v>
      </c>
      <c r="M131" s="44">
        <f>M132</f>
        <v>0</v>
      </c>
      <c r="N131" s="44">
        <f>N132</f>
        <v>4</v>
      </c>
    </row>
    <row r="132" spans="1:14" s="7" customFormat="1" ht="34.5" customHeight="1">
      <c r="A132" s="5"/>
      <c r="B132" s="6"/>
      <c r="C132" s="5"/>
      <c r="D132" s="6"/>
      <c r="E132" s="5"/>
      <c r="F132" s="37" t="s">
        <v>17</v>
      </c>
      <c r="G132" s="38" t="s">
        <v>46</v>
      </c>
      <c r="H132" s="38" t="s">
        <v>34</v>
      </c>
      <c r="I132" s="38" t="s">
        <v>18</v>
      </c>
      <c r="J132" s="38" t="s">
        <v>510</v>
      </c>
      <c r="K132" s="38" t="s">
        <v>16</v>
      </c>
      <c r="L132" s="44">
        <v>4</v>
      </c>
      <c r="M132" s="44">
        <v>0</v>
      </c>
      <c r="N132" s="44">
        <v>4</v>
      </c>
    </row>
    <row r="133" spans="1:14" s="7" customFormat="1" ht="214.5">
      <c r="A133" s="5"/>
      <c r="B133" s="6"/>
      <c r="C133" s="5"/>
      <c r="D133" s="6"/>
      <c r="E133" s="5"/>
      <c r="F133" s="37" t="s">
        <v>315</v>
      </c>
      <c r="G133" s="38" t="s">
        <v>46</v>
      </c>
      <c r="H133" s="38" t="s">
        <v>34</v>
      </c>
      <c r="I133" s="38" t="s">
        <v>18</v>
      </c>
      <c r="J133" s="38" t="s">
        <v>102</v>
      </c>
      <c r="K133" s="38"/>
      <c r="L133" s="44">
        <f>L134+L135</f>
        <v>1970.8</v>
      </c>
      <c r="M133" s="44">
        <f>M134+M135</f>
        <v>1970.8</v>
      </c>
      <c r="N133" s="44">
        <f>N134+N135</f>
        <v>1970.8</v>
      </c>
    </row>
    <row r="134" spans="1:14" s="7" customFormat="1" ht="33">
      <c r="A134" s="5"/>
      <c r="B134" s="6"/>
      <c r="C134" s="5"/>
      <c r="D134" s="6"/>
      <c r="E134" s="5"/>
      <c r="F134" s="37" t="s">
        <v>41</v>
      </c>
      <c r="G134" s="43" t="s">
        <v>46</v>
      </c>
      <c r="H134" s="43" t="s">
        <v>34</v>
      </c>
      <c r="I134" s="43" t="s">
        <v>18</v>
      </c>
      <c r="J134" s="43" t="s">
        <v>102</v>
      </c>
      <c r="K134" s="43" t="s">
        <v>40</v>
      </c>
      <c r="L134" s="44">
        <v>1754.8</v>
      </c>
      <c r="M134" s="44">
        <v>1754.8</v>
      </c>
      <c r="N134" s="44">
        <v>1754.8</v>
      </c>
    </row>
    <row r="135" spans="1:14" s="7" customFormat="1" ht="49.5">
      <c r="A135" s="5"/>
      <c r="B135" s="6"/>
      <c r="C135" s="5"/>
      <c r="D135" s="6"/>
      <c r="E135" s="5"/>
      <c r="F135" s="37" t="s">
        <v>17</v>
      </c>
      <c r="G135" s="38" t="s">
        <v>46</v>
      </c>
      <c r="H135" s="38" t="s">
        <v>34</v>
      </c>
      <c r="I135" s="38" t="s">
        <v>18</v>
      </c>
      <c r="J135" s="38" t="s">
        <v>102</v>
      </c>
      <c r="K135" s="43" t="s">
        <v>16</v>
      </c>
      <c r="L135" s="44">
        <v>216</v>
      </c>
      <c r="M135" s="44">
        <v>216</v>
      </c>
      <c r="N135" s="44">
        <v>216</v>
      </c>
    </row>
    <row r="136" spans="1:14" s="7" customFormat="1" ht="215.25" customHeight="1">
      <c r="A136" s="5"/>
      <c r="B136" s="6"/>
      <c r="C136" s="5"/>
      <c r="D136" s="6"/>
      <c r="E136" s="5"/>
      <c r="F136" s="37" t="s">
        <v>316</v>
      </c>
      <c r="G136" s="38" t="s">
        <v>46</v>
      </c>
      <c r="H136" s="38" t="s">
        <v>34</v>
      </c>
      <c r="I136" s="38" t="s">
        <v>18</v>
      </c>
      <c r="J136" s="38" t="s">
        <v>103</v>
      </c>
      <c r="K136" s="43"/>
      <c r="L136" s="44">
        <f>L137+L138</f>
        <v>19950.7</v>
      </c>
      <c r="M136" s="44">
        <f>M137+M138</f>
        <v>19950.7</v>
      </c>
      <c r="N136" s="44">
        <f>N137+N138</f>
        <v>19950.7</v>
      </c>
    </row>
    <row r="137" spans="1:14" s="7" customFormat="1" ht="33">
      <c r="A137" s="5"/>
      <c r="B137" s="6"/>
      <c r="C137" s="5"/>
      <c r="D137" s="6"/>
      <c r="E137" s="5"/>
      <c r="F137" s="37" t="s">
        <v>51</v>
      </c>
      <c r="G137" s="38" t="s">
        <v>46</v>
      </c>
      <c r="H137" s="38" t="s">
        <v>34</v>
      </c>
      <c r="I137" s="38" t="s">
        <v>18</v>
      </c>
      <c r="J137" s="38" t="s">
        <v>103</v>
      </c>
      <c r="K137" s="43" t="s">
        <v>50</v>
      </c>
      <c r="L137" s="44">
        <v>13150.7</v>
      </c>
      <c r="M137" s="44">
        <v>13150.7</v>
      </c>
      <c r="N137" s="44">
        <v>13150.7</v>
      </c>
    </row>
    <row r="138" spans="1:14" s="7" customFormat="1" ht="34.5" customHeight="1">
      <c r="A138" s="5"/>
      <c r="B138" s="6"/>
      <c r="C138" s="5"/>
      <c r="D138" s="6"/>
      <c r="E138" s="5"/>
      <c r="F138" s="37" t="s">
        <v>36</v>
      </c>
      <c r="G138" s="43" t="s">
        <v>46</v>
      </c>
      <c r="H138" s="43" t="s">
        <v>34</v>
      </c>
      <c r="I138" s="43" t="s">
        <v>18</v>
      </c>
      <c r="J138" s="43" t="s">
        <v>103</v>
      </c>
      <c r="K138" s="43" t="s">
        <v>35</v>
      </c>
      <c r="L138" s="44">
        <v>6800</v>
      </c>
      <c r="M138" s="44">
        <v>6800</v>
      </c>
      <c r="N138" s="44">
        <v>6800</v>
      </c>
    </row>
    <row r="139" spans="1:14" s="7" customFormat="1" ht="181.5">
      <c r="A139" s="5"/>
      <c r="B139" s="6"/>
      <c r="C139" s="5"/>
      <c r="D139" s="6"/>
      <c r="E139" s="5"/>
      <c r="F139" s="37" t="s">
        <v>297</v>
      </c>
      <c r="G139" s="38" t="s">
        <v>46</v>
      </c>
      <c r="H139" s="38" t="s">
        <v>34</v>
      </c>
      <c r="I139" s="38" t="s">
        <v>18</v>
      </c>
      <c r="J139" s="38" t="s">
        <v>296</v>
      </c>
      <c r="K139" s="43"/>
      <c r="L139" s="44">
        <f>L140</f>
        <v>160</v>
      </c>
      <c r="M139" s="44">
        <f>M140</f>
        <v>160</v>
      </c>
      <c r="N139" s="44">
        <f>N140</f>
        <v>160</v>
      </c>
    </row>
    <row r="140" spans="1:14" s="7" customFormat="1" ht="33">
      <c r="A140" s="5"/>
      <c r="B140" s="6"/>
      <c r="C140" s="5"/>
      <c r="D140" s="6"/>
      <c r="E140" s="5"/>
      <c r="F140" s="37" t="s">
        <v>51</v>
      </c>
      <c r="G140" s="38" t="s">
        <v>46</v>
      </c>
      <c r="H140" s="38" t="s">
        <v>34</v>
      </c>
      <c r="I140" s="38" t="s">
        <v>18</v>
      </c>
      <c r="J140" s="38" t="s">
        <v>296</v>
      </c>
      <c r="K140" s="43" t="s">
        <v>50</v>
      </c>
      <c r="L140" s="44">
        <v>160</v>
      </c>
      <c r="M140" s="44">
        <v>160</v>
      </c>
      <c r="N140" s="44">
        <v>160</v>
      </c>
    </row>
    <row r="141" spans="1:14" s="7" customFormat="1" ht="82.5">
      <c r="A141" s="5"/>
      <c r="B141" s="6"/>
      <c r="C141" s="5"/>
      <c r="D141" s="6"/>
      <c r="E141" s="5"/>
      <c r="F141" s="37" t="s">
        <v>96</v>
      </c>
      <c r="G141" s="38" t="s">
        <v>46</v>
      </c>
      <c r="H141" s="38" t="s">
        <v>34</v>
      </c>
      <c r="I141" s="38" t="s">
        <v>18</v>
      </c>
      <c r="J141" s="38" t="s">
        <v>104</v>
      </c>
      <c r="K141" s="43"/>
      <c r="L141" s="44">
        <f>L142</f>
        <v>8454.7</v>
      </c>
      <c r="M141" s="44">
        <f>M142</f>
        <v>8506.7</v>
      </c>
      <c r="N141" s="44">
        <f>N142</f>
        <v>8506.7</v>
      </c>
    </row>
    <row r="142" spans="1:14" s="7" customFormat="1" ht="18.75">
      <c r="A142" s="5"/>
      <c r="B142" s="6"/>
      <c r="C142" s="5"/>
      <c r="D142" s="6"/>
      <c r="E142" s="5"/>
      <c r="F142" s="37" t="s">
        <v>82</v>
      </c>
      <c r="G142" s="38" t="s">
        <v>46</v>
      </c>
      <c r="H142" s="38" t="s">
        <v>34</v>
      </c>
      <c r="I142" s="38" t="s">
        <v>18</v>
      </c>
      <c r="J142" s="38" t="s">
        <v>104</v>
      </c>
      <c r="K142" s="43" t="s">
        <v>81</v>
      </c>
      <c r="L142" s="44">
        <v>8454.7</v>
      </c>
      <c r="M142" s="44">
        <v>8506.7</v>
      </c>
      <c r="N142" s="44">
        <v>8506.7</v>
      </c>
    </row>
    <row r="143" spans="1:14" s="7" customFormat="1" ht="82.5">
      <c r="A143" s="5"/>
      <c r="B143" s="6"/>
      <c r="C143" s="5"/>
      <c r="D143" s="6"/>
      <c r="E143" s="5"/>
      <c r="F143" s="49" t="s">
        <v>360</v>
      </c>
      <c r="G143" s="41" t="s">
        <v>74</v>
      </c>
      <c r="H143" s="38"/>
      <c r="I143" s="38"/>
      <c r="J143" s="38"/>
      <c r="K143" s="43"/>
      <c r="L143" s="51">
        <f>L144+L151+L161+L168</f>
        <v>80712.6</v>
      </c>
      <c r="M143" s="51">
        <f>M144+M151+M161+M168</f>
        <v>79924.6</v>
      </c>
      <c r="N143" s="51">
        <f>N144+N151+N161+N168</f>
        <v>79924.6</v>
      </c>
    </row>
    <row r="144" spans="1:14" s="7" customFormat="1" ht="33">
      <c r="A144" s="5"/>
      <c r="B144" s="6"/>
      <c r="C144" s="5"/>
      <c r="D144" s="6"/>
      <c r="E144" s="5"/>
      <c r="F144" s="37" t="s">
        <v>64</v>
      </c>
      <c r="G144" s="38" t="s">
        <v>74</v>
      </c>
      <c r="H144" s="38" t="s">
        <v>15</v>
      </c>
      <c r="I144" s="43"/>
      <c r="J144" s="43"/>
      <c r="K144" s="43"/>
      <c r="L144" s="44">
        <f>L145+L149</f>
        <v>63593.1</v>
      </c>
      <c r="M144" s="44">
        <f>M145+M149</f>
        <v>63593.1</v>
      </c>
      <c r="N144" s="44">
        <f>N145+N149</f>
        <v>63593.1</v>
      </c>
    </row>
    <row r="145" spans="1:14" s="7" customFormat="1" ht="102" customHeight="1">
      <c r="A145" s="5"/>
      <c r="B145" s="6"/>
      <c r="C145" s="5"/>
      <c r="D145" s="6"/>
      <c r="E145" s="5"/>
      <c r="F145" s="37" t="s">
        <v>66</v>
      </c>
      <c r="G145" s="38" t="s">
        <v>74</v>
      </c>
      <c r="H145" s="38" t="s">
        <v>15</v>
      </c>
      <c r="I145" s="38" t="s">
        <v>18</v>
      </c>
      <c r="J145" s="38" t="s">
        <v>65</v>
      </c>
      <c r="K145" s="43"/>
      <c r="L145" s="44">
        <f>L146+L147+L148</f>
        <v>16709.5</v>
      </c>
      <c r="M145" s="44">
        <f>M146+M147+M148</f>
        <v>16709.5</v>
      </c>
      <c r="N145" s="44">
        <f>N146+N147+N148</f>
        <v>16709.5</v>
      </c>
    </row>
    <row r="146" spans="1:14" s="7" customFormat="1" ht="33">
      <c r="A146" s="5"/>
      <c r="B146" s="6"/>
      <c r="C146" s="5"/>
      <c r="D146" s="6"/>
      <c r="E146" s="5"/>
      <c r="F146" s="37" t="s">
        <v>29</v>
      </c>
      <c r="G146" s="38" t="s">
        <v>74</v>
      </c>
      <c r="H146" s="38" t="s">
        <v>15</v>
      </c>
      <c r="I146" s="38" t="s">
        <v>18</v>
      </c>
      <c r="J146" s="38" t="s">
        <v>65</v>
      </c>
      <c r="K146" s="38" t="s">
        <v>28</v>
      </c>
      <c r="L146" s="44">
        <v>14961.3</v>
      </c>
      <c r="M146" s="44">
        <v>14961.3</v>
      </c>
      <c r="N146" s="44">
        <v>14961.3</v>
      </c>
    </row>
    <row r="147" spans="1:14" s="7" customFormat="1" ht="49.5">
      <c r="A147" s="5"/>
      <c r="B147" s="6"/>
      <c r="C147" s="5"/>
      <c r="D147" s="6"/>
      <c r="E147" s="5"/>
      <c r="F147" s="37" t="s">
        <v>17</v>
      </c>
      <c r="G147" s="38" t="s">
        <v>74</v>
      </c>
      <c r="H147" s="38" t="s">
        <v>15</v>
      </c>
      <c r="I147" s="38" t="s">
        <v>18</v>
      </c>
      <c r="J147" s="38" t="s">
        <v>65</v>
      </c>
      <c r="K147" s="38" t="s">
        <v>16</v>
      </c>
      <c r="L147" s="44">
        <v>1728.8</v>
      </c>
      <c r="M147" s="44">
        <v>1728.8</v>
      </c>
      <c r="N147" s="44">
        <v>1728.8</v>
      </c>
    </row>
    <row r="148" spans="1:14" s="7" customFormat="1" ht="18.75">
      <c r="A148" s="5"/>
      <c r="B148" s="6"/>
      <c r="C148" s="5"/>
      <c r="D148" s="6"/>
      <c r="E148" s="5"/>
      <c r="F148" s="37" t="s">
        <v>31</v>
      </c>
      <c r="G148" s="38" t="s">
        <v>74</v>
      </c>
      <c r="H148" s="38" t="s">
        <v>15</v>
      </c>
      <c r="I148" s="38" t="s">
        <v>18</v>
      </c>
      <c r="J148" s="38" t="s">
        <v>65</v>
      </c>
      <c r="K148" s="38" t="s">
        <v>30</v>
      </c>
      <c r="L148" s="44">
        <v>19.4</v>
      </c>
      <c r="M148" s="44">
        <v>19.4</v>
      </c>
      <c r="N148" s="44">
        <v>19.4</v>
      </c>
    </row>
    <row r="149" spans="1:14" s="7" customFormat="1" ht="165">
      <c r="A149" s="5"/>
      <c r="B149" s="6"/>
      <c r="C149" s="5"/>
      <c r="D149" s="6"/>
      <c r="E149" s="5"/>
      <c r="F149" s="37" t="s">
        <v>363</v>
      </c>
      <c r="G149" s="38" t="s">
        <v>74</v>
      </c>
      <c r="H149" s="38" t="s">
        <v>15</v>
      </c>
      <c r="I149" s="38" t="s">
        <v>18</v>
      </c>
      <c r="J149" s="38" t="s">
        <v>364</v>
      </c>
      <c r="K149" s="38"/>
      <c r="L149" s="44">
        <f>L150</f>
        <v>46883.6</v>
      </c>
      <c r="M149" s="44">
        <f>M150</f>
        <v>46883.6</v>
      </c>
      <c r="N149" s="44">
        <f>N150</f>
        <v>46883.6</v>
      </c>
    </row>
    <row r="150" spans="1:14" s="7" customFormat="1" ht="18.75">
      <c r="A150" s="5"/>
      <c r="B150" s="6"/>
      <c r="C150" s="5"/>
      <c r="D150" s="6"/>
      <c r="E150" s="5"/>
      <c r="F150" s="37" t="s">
        <v>20</v>
      </c>
      <c r="G150" s="38" t="s">
        <v>74</v>
      </c>
      <c r="H150" s="38" t="s">
        <v>15</v>
      </c>
      <c r="I150" s="38" t="s">
        <v>18</v>
      </c>
      <c r="J150" s="38" t="s">
        <v>364</v>
      </c>
      <c r="K150" s="38" t="s">
        <v>19</v>
      </c>
      <c r="L150" s="44">
        <v>46883.6</v>
      </c>
      <c r="M150" s="44">
        <v>46883.6</v>
      </c>
      <c r="N150" s="44">
        <v>46883.6</v>
      </c>
    </row>
    <row r="151" spans="1:14" s="7" customFormat="1" ht="33.75" customHeight="1">
      <c r="A151" s="5"/>
      <c r="B151" s="6"/>
      <c r="C151" s="5"/>
      <c r="D151" s="6"/>
      <c r="E151" s="5"/>
      <c r="F151" s="37" t="s">
        <v>49</v>
      </c>
      <c r="G151" s="38" t="s">
        <v>74</v>
      </c>
      <c r="H151" s="38" t="s">
        <v>23</v>
      </c>
      <c r="I151" s="43"/>
      <c r="J151" s="43"/>
      <c r="K151" s="43"/>
      <c r="L151" s="44">
        <f>L152+L154+L157</f>
        <v>2881.1000000000004</v>
      </c>
      <c r="M151" s="44">
        <f>M152+M154+M157</f>
        <v>2881.1000000000004</v>
      </c>
      <c r="N151" s="44">
        <f>N152+N154+N157</f>
        <v>2881.1000000000004</v>
      </c>
    </row>
    <row r="152" spans="1:14" ht="115.5">
      <c r="A152" s="8" t="s">
        <v>48</v>
      </c>
      <c r="B152" s="9" t="s">
        <v>49</v>
      </c>
      <c r="C152" s="8" t="s">
        <v>52</v>
      </c>
      <c r="D152" s="9" t="s">
        <v>53</v>
      </c>
      <c r="E152" s="8" t="s">
        <v>25</v>
      </c>
      <c r="F152" s="37" t="s">
        <v>55</v>
      </c>
      <c r="G152" s="38" t="s">
        <v>74</v>
      </c>
      <c r="H152" s="38" t="s">
        <v>23</v>
      </c>
      <c r="I152" s="38" t="s">
        <v>18</v>
      </c>
      <c r="J152" s="38" t="s">
        <v>54</v>
      </c>
      <c r="K152" s="43"/>
      <c r="L152" s="44">
        <f>L153</f>
        <v>216</v>
      </c>
      <c r="M152" s="44">
        <f>M153</f>
        <v>216</v>
      </c>
      <c r="N152" s="44">
        <f>N153</f>
        <v>216</v>
      </c>
    </row>
    <row r="153" spans="1:14" ht="36.75" customHeight="1">
      <c r="A153" s="8"/>
      <c r="C153" s="8"/>
      <c r="E153" s="8"/>
      <c r="F153" s="37" t="s">
        <v>36</v>
      </c>
      <c r="G153" s="38" t="s">
        <v>74</v>
      </c>
      <c r="H153" s="38" t="s">
        <v>23</v>
      </c>
      <c r="I153" s="38" t="s">
        <v>18</v>
      </c>
      <c r="J153" s="38" t="s">
        <v>54</v>
      </c>
      <c r="K153" s="43" t="s">
        <v>35</v>
      </c>
      <c r="L153" s="44">
        <v>216</v>
      </c>
      <c r="M153" s="44">
        <v>216</v>
      </c>
      <c r="N153" s="44">
        <v>216</v>
      </c>
    </row>
    <row r="154" spans="1:14" ht="132">
      <c r="A154" s="8"/>
      <c r="C154" s="8"/>
      <c r="E154" s="8"/>
      <c r="F154" s="37" t="s">
        <v>387</v>
      </c>
      <c r="G154" s="38" t="s">
        <v>74</v>
      </c>
      <c r="H154" s="38" t="s">
        <v>23</v>
      </c>
      <c r="I154" s="38" t="s">
        <v>18</v>
      </c>
      <c r="J154" s="38" t="s">
        <v>60</v>
      </c>
      <c r="K154" s="43"/>
      <c r="L154" s="44">
        <f>L155+L156</f>
        <v>312.8</v>
      </c>
      <c r="M154" s="44">
        <f>M155+M156</f>
        <v>312.8</v>
      </c>
      <c r="N154" s="44">
        <f>N155+N156</f>
        <v>312.8</v>
      </c>
    </row>
    <row r="155" spans="1:14" ht="49.5">
      <c r="A155" s="8" t="s">
        <v>48</v>
      </c>
      <c r="B155" s="9" t="s">
        <v>49</v>
      </c>
      <c r="C155" s="8" t="s">
        <v>58</v>
      </c>
      <c r="D155" s="9" t="s">
        <v>59</v>
      </c>
      <c r="E155" s="8" t="s">
        <v>25</v>
      </c>
      <c r="F155" s="37" t="s">
        <v>17</v>
      </c>
      <c r="G155" s="38" t="s">
        <v>74</v>
      </c>
      <c r="H155" s="38" t="s">
        <v>23</v>
      </c>
      <c r="I155" s="38" t="s">
        <v>18</v>
      </c>
      <c r="J155" s="38" t="s">
        <v>60</v>
      </c>
      <c r="K155" s="43" t="s">
        <v>16</v>
      </c>
      <c r="L155" s="44">
        <v>1</v>
      </c>
      <c r="M155" s="44">
        <v>1</v>
      </c>
      <c r="N155" s="44">
        <v>1</v>
      </c>
    </row>
    <row r="156" spans="1:14" ht="33">
      <c r="A156" s="8" t="s">
        <v>48</v>
      </c>
      <c r="B156" s="9" t="s">
        <v>49</v>
      </c>
      <c r="C156" s="8" t="s">
        <v>60</v>
      </c>
      <c r="D156" s="9" t="s">
        <v>61</v>
      </c>
      <c r="E156" s="8" t="s">
        <v>14</v>
      </c>
      <c r="F156" s="37" t="s">
        <v>51</v>
      </c>
      <c r="G156" s="38" t="s">
        <v>74</v>
      </c>
      <c r="H156" s="38" t="s">
        <v>23</v>
      </c>
      <c r="I156" s="38" t="s">
        <v>18</v>
      </c>
      <c r="J156" s="38" t="s">
        <v>60</v>
      </c>
      <c r="K156" s="38" t="s">
        <v>50</v>
      </c>
      <c r="L156" s="44">
        <v>311.8</v>
      </c>
      <c r="M156" s="44">
        <v>311.8</v>
      </c>
      <c r="N156" s="44">
        <v>311.8</v>
      </c>
    </row>
    <row r="157" spans="1:14" ht="33">
      <c r="A157" s="8"/>
      <c r="C157" s="8"/>
      <c r="E157" s="8"/>
      <c r="F157" s="37" t="s">
        <v>336</v>
      </c>
      <c r="G157" s="38" t="s">
        <v>74</v>
      </c>
      <c r="H157" s="38" t="s">
        <v>23</v>
      </c>
      <c r="I157" s="42" t="s">
        <v>308</v>
      </c>
      <c r="J157" s="38"/>
      <c r="K157" s="38"/>
      <c r="L157" s="44">
        <f>L158</f>
        <v>2352.3</v>
      </c>
      <c r="M157" s="44">
        <f>M158</f>
        <v>2352.3</v>
      </c>
      <c r="N157" s="44">
        <f>N158</f>
        <v>2352.3</v>
      </c>
    </row>
    <row r="158" spans="1:14" ht="99">
      <c r="A158" s="8"/>
      <c r="E158" s="8"/>
      <c r="F158" s="37" t="s">
        <v>57</v>
      </c>
      <c r="G158" s="38" t="s">
        <v>74</v>
      </c>
      <c r="H158" s="38" t="s">
        <v>23</v>
      </c>
      <c r="I158" s="42" t="s">
        <v>308</v>
      </c>
      <c r="J158" s="38" t="s">
        <v>56</v>
      </c>
      <c r="K158" s="43"/>
      <c r="L158" s="44">
        <f>L159+L160</f>
        <v>2352.3</v>
      </c>
      <c r="M158" s="44">
        <f>M159+M160</f>
        <v>2352.3</v>
      </c>
      <c r="N158" s="44">
        <f>N159+N160</f>
        <v>2352.3</v>
      </c>
    </row>
    <row r="159" spans="1:14" ht="36.75" customHeight="1">
      <c r="A159" s="8"/>
      <c r="E159" s="8"/>
      <c r="F159" s="37" t="s">
        <v>36</v>
      </c>
      <c r="G159" s="38" t="s">
        <v>74</v>
      </c>
      <c r="H159" s="38" t="s">
        <v>23</v>
      </c>
      <c r="I159" s="42" t="s">
        <v>308</v>
      </c>
      <c r="J159" s="38" t="s">
        <v>56</v>
      </c>
      <c r="K159" s="43" t="s">
        <v>35</v>
      </c>
      <c r="L159" s="44">
        <v>22.3</v>
      </c>
      <c r="M159" s="44">
        <v>22.3</v>
      </c>
      <c r="N159" s="44">
        <v>22.3</v>
      </c>
    </row>
    <row r="160" spans="1:14" ht="18.75">
      <c r="A160" s="8"/>
      <c r="E160" s="8"/>
      <c r="F160" s="37" t="s">
        <v>20</v>
      </c>
      <c r="G160" s="38" t="s">
        <v>74</v>
      </c>
      <c r="H160" s="38" t="s">
        <v>23</v>
      </c>
      <c r="I160" s="42" t="s">
        <v>308</v>
      </c>
      <c r="J160" s="38" t="s">
        <v>56</v>
      </c>
      <c r="K160" s="38" t="s">
        <v>19</v>
      </c>
      <c r="L160" s="44">
        <v>2330</v>
      </c>
      <c r="M160" s="44">
        <v>2330</v>
      </c>
      <c r="N160" s="44">
        <v>2330</v>
      </c>
    </row>
    <row r="161" spans="1:14" ht="53.25" customHeight="1">
      <c r="A161" s="8"/>
      <c r="E161" s="8"/>
      <c r="F161" s="37" t="s">
        <v>71</v>
      </c>
      <c r="G161" s="38" t="s">
        <v>74</v>
      </c>
      <c r="H161" s="38" t="s">
        <v>34</v>
      </c>
      <c r="I161" s="43"/>
      <c r="J161" s="43"/>
      <c r="K161" s="43"/>
      <c r="L161" s="44">
        <f>L162+L166</f>
        <v>9689.400000000001</v>
      </c>
      <c r="M161" s="44">
        <f>M162+M166</f>
        <v>9689.400000000001</v>
      </c>
      <c r="N161" s="44">
        <f>N162+N166</f>
        <v>9689.400000000001</v>
      </c>
    </row>
    <row r="162" spans="1:14" ht="51" customHeight="1">
      <c r="A162" s="8" t="s">
        <v>48</v>
      </c>
      <c r="B162" s="9" t="s">
        <v>49</v>
      </c>
      <c r="C162" s="9" t="s">
        <v>62</v>
      </c>
      <c r="D162" s="9" t="s">
        <v>63</v>
      </c>
      <c r="E162" s="8" t="s">
        <v>25</v>
      </c>
      <c r="F162" s="37" t="s">
        <v>73</v>
      </c>
      <c r="G162" s="38" t="s">
        <v>74</v>
      </c>
      <c r="H162" s="38" t="s">
        <v>34</v>
      </c>
      <c r="I162" s="38" t="s">
        <v>18</v>
      </c>
      <c r="J162" s="38" t="s">
        <v>72</v>
      </c>
      <c r="K162" s="43"/>
      <c r="L162" s="44">
        <f>L163+L164+L165</f>
        <v>9539.400000000001</v>
      </c>
      <c r="M162" s="44">
        <f>M163+M164+M165</f>
        <v>9539.400000000001</v>
      </c>
      <c r="N162" s="44">
        <f>N163+N164+N165</f>
        <v>9539.400000000001</v>
      </c>
    </row>
    <row r="163" spans="1:14" ht="33">
      <c r="A163" s="8" t="s">
        <v>70</v>
      </c>
      <c r="B163" s="9" t="s">
        <v>71</v>
      </c>
      <c r="C163" s="8" t="s">
        <v>12</v>
      </c>
      <c r="D163" s="9" t="s">
        <v>13</v>
      </c>
      <c r="E163" s="8" t="s">
        <v>14</v>
      </c>
      <c r="F163" s="37" t="s">
        <v>41</v>
      </c>
      <c r="G163" s="38" t="s">
        <v>74</v>
      </c>
      <c r="H163" s="38" t="s">
        <v>34</v>
      </c>
      <c r="I163" s="38" t="s">
        <v>18</v>
      </c>
      <c r="J163" s="38" t="s">
        <v>72</v>
      </c>
      <c r="K163" s="38" t="s">
        <v>40</v>
      </c>
      <c r="L163" s="44">
        <v>8635.2</v>
      </c>
      <c r="M163" s="44">
        <v>8635.2</v>
      </c>
      <c r="N163" s="44">
        <v>8635.2</v>
      </c>
    </row>
    <row r="164" spans="1:14" ht="49.5">
      <c r="A164" s="8" t="s">
        <v>70</v>
      </c>
      <c r="B164" s="9" t="s">
        <v>71</v>
      </c>
      <c r="C164" s="8" t="s">
        <v>72</v>
      </c>
      <c r="D164" s="9" t="s">
        <v>73</v>
      </c>
      <c r="E164" s="8" t="s">
        <v>14</v>
      </c>
      <c r="F164" s="37" t="s">
        <v>17</v>
      </c>
      <c r="G164" s="38" t="s">
        <v>74</v>
      </c>
      <c r="H164" s="38" t="s">
        <v>34</v>
      </c>
      <c r="I164" s="38" t="s">
        <v>18</v>
      </c>
      <c r="J164" s="38" t="s">
        <v>72</v>
      </c>
      <c r="K164" s="43" t="s">
        <v>16</v>
      </c>
      <c r="L164" s="44">
        <v>859.7</v>
      </c>
      <c r="M164" s="44">
        <v>859.7</v>
      </c>
      <c r="N164" s="44">
        <v>859.7</v>
      </c>
    </row>
    <row r="165" spans="1:14" ht="18.75">
      <c r="A165" s="8"/>
      <c r="C165" s="8"/>
      <c r="E165" s="8"/>
      <c r="F165" s="37" t="s">
        <v>31</v>
      </c>
      <c r="G165" s="38" t="s">
        <v>74</v>
      </c>
      <c r="H165" s="38" t="s">
        <v>34</v>
      </c>
      <c r="I165" s="38" t="s">
        <v>18</v>
      </c>
      <c r="J165" s="38" t="s">
        <v>72</v>
      </c>
      <c r="K165" s="43" t="s">
        <v>30</v>
      </c>
      <c r="L165" s="44">
        <v>44.5</v>
      </c>
      <c r="M165" s="44">
        <v>44.5</v>
      </c>
      <c r="N165" s="44">
        <v>44.5</v>
      </c>
    </row>
    <row r="166" spans="1:14" ht="52.5" customHeight="1">
      <c r="A166" s="8"/>
      <c r="C166" s="8"/>
      <c r="E166" s="8"/>
      <c r="F166" s="37" t="s">
        <v>73</v>
      </c>
      <c r="G166" s="38" t="s">
        <v>74</v>
      </c>
      <c r="H166" s="38" t="s">
        <v>34</v>
      </c>
      <c r="I166" s="38" t="s">
        <v>18</v>
      </c>
      <c r="J166" s="38" t="s">
        <v>464</v>
      </c>
      <c r="K166" s="43"/>
      <c r="L166" s="44">
        <f>L167</f>
        <v>150</v>
      </c>
      <c r="M166" s="44">
        <f>M167</f>
        <v>150</v>
      </c>
      <c r="N166" s="44">
        <f>N167</f>
        <v>150</v>
      </c>
    </row>
    <row r="167" spans="1:14" ht="49.5">
      <c r="A167" s="8"/>
      <c r="C167" s="8"/>
      <c r="E167" s="8"/>
      <c r="F167" s="37" t="s">
        <v>17</v>
      </c>
      <c r="G167" s="38" t="s">
        <v>74</v>
      </c>
      <c r="H167" s="38" t="s">
        <v>34</v>
      </c>
      <c r="I167" s="38" t="s">
        <v>18</v>
      </c>
      <c r="J167" s="38" t="s">
        <v>464</v>
      </c>
      <c r="K167" s="43" t="s">
        <v>16</v>
      </c>
      <c r="L167" s="44">
        <v>150</v>
      </c>
      <c r="M167" s="44">
        <v>150</v>
      </c>
      <c r="N167" s="44">
        <v>150</v>
      </c>
    </row>
    <row r="168" spans="1:14" ht="33">
      <c r="A168" s="8" t="s">
        <v>70</v>
      </c>
      <c r="B168" s="9" t="s">
        <v>71</v>
      </c>
      <c r="C168" s="8" t="s">
        <v>43</v>
      </c>
      <c r="D168" s="9" t="s">
        <v>44</v>
      </c>
      <c r="E168" s="8" t="s">
        <v>14</v>
      </c>
      <c r="F168" s="37" t="s">
        <v>216</v>
      </c>
      <c r="G168" s="38" t="s">
        <v>74</v>
      </c>
      <c r="H168" s="38" t="s">
        <v>39</v>
      </c>
      <c r="I168" s="38"/>
      <c r="J168" s="38"/>
      <c r="K168" s="38"/>
      <c r="L168" s="44">
        <f>L169+L171+L174+L176+L178+L180+L182</f>
        <v>4549</v>
      </c>
      <c r="M168" s="44">
        <f>M169+M171+M174+M176+M178+M180+M182</f>
        <v>3761</v>
      </c>
      <c r="N168" s="44">
        <f>N169+N171+N174+N176+N178+N180+N182</f>
        <v>3761</v>
      </c>
    </row>
    <row r="169" spans="1:14" ht="49.5">
      <c r="A169" s="8" t="s">
        <v>70</v>
      </c>
      <c r="B169" s="9" t="s">
        <v>71</v>
      </c>
      <c r="C169" s="8" t="s">
        <v>43</v>
      </c>
      <c r="D169" s="9" t="s">
        <v>44</v>
      </c>
      <c r="E169" s="8" t="s">
        <v>40</v>
      </c>
      <c r="F169" s="37" t="s">
        <v>265</v>
      </c>
      <c r="G169" s="38" t="s">
        <v>74</v>
      </c>
      <c r="H169" s="38" t="s">
        <v>39</v>
      </c>
      <c r="I169" s="38" t="s">
        <v>18</v>
      </c>
      <c r="J169" s="38" t="s">
        <v>218</v>
      </c>
      <c r="K169" s="38"/>
      <c r="L169" s="44">
        <f>L170</f>
        <v>900</v>
      </c>
      <c r="M169" s="44">
        <f>M170</f>
        <v>612</v>
      </c>
      <c r="N169" s="44">
        <f>N170</f>
        <v>612</v>
      </c>
    </row>
    <row r="170" spans="1:14" ht="18.75">
      <c r="A170" s="8"/>
      <c r="C170" s="8"/>
      <c r="E170" s="8"/>
      <c r="F170" s="37" t="s">
        <v>184</v>
      </c>
      <c r="G170" s="38" t="s">
        <v>74</v>
      </c>
      <c r="H170" s="38" t="s">
        <v>39</v>
      </c>
      <c r="I170" s="38" t="s">
        <v>18</v>
      </c>
      <c r="J170" s="38" t="s">
        <v>218</v>
      </c>
      <c r="K170" s="38" t="s">
        <v>19</v>
      </c>
      <c r="L170" s="44">
        <v>900</v>
      </c>
      <c r="M170" s="44">
        <v>612</v>
      </c>
      <c r="N170" s="44">
        <v>612</v>
      </c>
    </row>
    <row r="171" spans="1:14" ht="33">
      <c r="A171" s="8"/>
      <c r="C171" s="8"/>
      <c r="E171" s="8"/>
      <c r="F171" s="37" t="s">
        <v>262</v>
      </c>
      <c r="G171" s="38" t="s">
        <v>74</v>
      </c>
      <c r="H171" s="38" t="s">
        <v>39</v>
      </c>
      <c r="I171" s="38" t="s">
        <v>18</v>
      </c>
      <c r="J171" s="38" t="s">
        <v>219</v>
      </c>
      <c r="K171" s="38"/>
      <c r="L171" s="44">
        <f>L172+L173</f>
        <v>99</v>
      </c>
      <c r="M171" s="44">
        <f>M172+M173</f>
        <v>99</v>
      </c>
      <c r="N171" s="44">
        <f>N172+N173</f>
        <v>99</v>
      </c>
    </row>
    <row r="172" spans="1:14" ht="33">
      <c r="A172" s="8"/>
      <c r="C172" s="8"/>
      <c r="E172" s="8"/>
      <c r="F172" s="37" t="s">
        <v>51</v>
      </c>
      <c r="G172" s="38" t="s">
        <v>74</v>
      </c>
      <c r="H172" s="38" t="s">
        <v>39</v>
      </c>
      <c r="I172" s="38" t="s">
        <v>18</v>
      </c>
      <c r="J172" s="38" t="s">
        <v>219</v>
      </c>
      <c r="K172" s="38" t="s">
        <v>50</v>
      </c>
      <c r="L172" s="44">
        <v>10</v>
      </c>
      <c r="M172" s="44">
        <v>10</v>
      </c>
      <c r="N172" s="44">
        <v>10</v>
      </c>
    </row>
    <row r="173" spans="1:14" ht="18.75">
      <c r="A173" s="8"/>
      <c r="C173" s="8"/>
      <c r="E173" s="8"/>
      <c r="F173" s="37" t="s">
        <v>184</v>
      </c>
      <c r="G173" s="38" t="s">
        <v>74</v>
      </c>
      <c r="H173" s="38" t="s">
        <v>39</v>
      </c>
      <c r="I173" s="38" t="s">
        <v>18</v>
      </c>
      <c r="J173" s="38" t="s">
        <v>219</v>
      </c>
      <c r="K173" s="38" t="s">
        <v>19</v>
      </c>
      <c r="L173" s="44">
        <v>89</v>
      </c>
      <c r="M173" s="44">
        <v>89</v>
      </c>
      <c r="N173" s="44">
        <v>89</v>
      </c>
    </row>
    <row r="174" spans="1:14" ht="33">
      <c r="A174" s="8"/>
      <c r="C174" s="8"/>
      <c r="E174" s="8"/>
      <c r="F174" s="37" t="s">
        <v>263</v>
      </c>
      <c r="G174" s="38" t="s">
        <v>74</v>
      </c>
      <c r="H174" s="38" t="s">
        <v>39</v>
      </c>
      <c r="I174" s="38" t="s">
        <v>18</v>
      </c>
      <c r="J174" s="38" t="s">
        <v>220</v>
      </c>
      <c r="K174" s="38"/>
      <c r="L174" s="44">
        <f>L175</f>
        <v>25</v>
      </c>
      <c r="M174" s="44">
        <f>M175</f>
        <v>25</v>
      </c>
      <c r="N174" s="44">
        <f>N175</f>
        <v>25</v>
      </c>
    </row>
    <row r="175" spans="1:14" ht="18.75">
      <c r="A175" s="8"/>
      <c r="C175" s="8"/>
      <c r="E175" s="8"/>
      <c r="F175" s="37" t="s">
        <v>184</v>
      </c>
      <c r="G175" s="38" t="s">
        <v>74</v>
      </c>
      <c r="H175" s="38" t="s">
        <v>39</v>
      </c>
      <c r="I175" s="38" t="s">
        <v>18</v>
      </c>
      <c r="J175" s="38" t="s">
        <v>220</v>
      </c>
      <c r="K175" s="38" t="s">
        <v>19</v>
      </c>
      <c r="L175" s="44">
        <v>25</v>
      </c>
      <c r="M175" s="44">
        <v>25</v>
      </c>
      <c r="N175" s="44">
        <v>25</v>
      </c>
    </row>
    <row r="176" spans="1:14" ht="49.5">
      <c r="A176" s="8"/>
      <c r="C176" s="8"/>
      <c r="E176" s="8"/>
      <c r="F176" s="37" t="s">
        <v>376</v>
      </c>
      <c r="G176" s="38" t="s">
        <v>74</v>
      </c>
      <c r="H176" s="38" t="s">
        <v>39</v>
      </c>
      <c r="I176" s="38" t="s">
        <v>18</v>
      </c>
      <c r="J176" s="38" t="s">
        <v>221</v>
      </c>
      <c r="K176" s="38"/>
      <c r="L176" s="44">
        <f>L177</f>
        <v>10</v>
      </c>
      <c r="M176" s="44">
        <f>M177</f>
        <v>10</v>
      </c>
      <c r="N176" s="44">
        <f>N177</f>
        <v>10</v>
      </c>
    </row>
    <row r="177" spans="1:14" ht="18.75">
      <c r="A177" s="8"/>
      <c r="C177" s="8"/>
      <c r="E177" s="8"/>
      <c r="F177" s="37" t="s">
        <v>184</v>
      </c>
      <c r="G177" s="38" t="s">
        <v>74</v>
      </c>
      <c r="H177" s="38" t="s">
        <v>39</v>
      </c>
      <c r="I177" s="38" t="s">
        <v>18</v>
      </c>
      <c r="J177" s="38" t="s">
        <v>221</v>
      </c>
      <c r="K177" s="38" t="s">
        <v>19</v>
      </c>
      <c r="L177" s="44">
        <v>10</v>
      </c>
      <c r="M177" s="44">
        <v>10</v>
      </c>
      <c r="N177" s="44">
        <v>10</v>
      </c>
    </row>
    <row r="178" spans="1:14" ht="82.5">
      <c r="A178" s="8"/>
      <c r="C178" s="8"/>
      <c r="E178" s="8"/>
      <c r="F178" s="37" t="s">
        <v>240</v>
      </c>
      <c r="G178" s="38" t="s">
        <v>74</v>
      </c>
      <c r="H178" s="38" t="s">
        <v>39</v>
      </c>
      <c r="I178" s="38" t="s">
        <v>18</v>
      </c>
      <c r="J178" s="38" t="s">
        <v>222</v>
      </c>
      <c r="K178" s="38"/>
      <c r="L178" s="44">
        <f>L179</f>
        <v>5</v>
      </c>
      <c r="M178" s="44">
        <f>M179</f>
        <v>5</v>
      </c>
      <c r="N178" s="44">
        <f>N179</f>
        <v>5</v>
      </c>
    </row>
    <row r="179" spans="1:14" ht="18.75">
      <c r="A179" s="8"/>
      <c r="C179" s="8"/>
      <c r="E179" s="8"/>
      <c r="F179" s="37" t="s">
        <v>184</v>
      </c>
      <c r="G179" s="38" t="s">
        <v>74</v>
      </c>
      <c r="H179" s="38" t="s">
        <v>39</v>
      </c>
      <c r="I179" s="38" t="s">
        <v>18</v>
      </c>
      <c r="J179" s="38" t="s">
        <v>222</v>
      </c>
      <c r="K179" s="38" t="s">
        <v>19</v>
      </c>
      <c r="L179" s="44">
        <v>5</v>
      </c>
      <c r="M179" s="44">
        <v>5</v>
      </c>
      <c r="N179" s="44">
        <v>5</v>
      </c>
    </row>
    <row r="180" spans="1:14" ht="34.5" customHeight="1">
      <c r="A180" s="8"/>
      <c r="C180" s="8"/>
      <c r="E180" s="8"/>
      <c r="F180" s="37" t="s">
        <v>241</v>
      </c>
      <c r="G180" s="38" t="s">
        <v>74</v>
      </c>
      <c r="H180" s="38" t="s">
        <v>39</v>
      </c>
      <c r="I180" s="38" t="s">
        <v>18</v>
      </c>
      <c r="J180" s="38" t="s">
        <v>223</v>
      </c>
      <c r="K180" s="38"/>
      <c r="L180" s="44">
        <f>L181</f>
        <v>10</v>
      </c>
      <c r="M180" s="44">
        <f>M181</f>
        <v>10</v>
      </c>
      <c r="N180" s="44">
        <f>N181</f>
        <v>10</v>
      </c>
    </row>
    <row r="181" spans="1:14" ht="18.75">
      <c r="A181" s="8"/>
      <c r="C181" s="8"/>
      <c r="E181" s="8"/>
      <c r="F181" s="37" t="s">
        <v>184</v>
      </c>
      <c r="G181" s="38" t="s">
        <v>74</v>
      </c>
      <c r="H181" s="38" t="s">
        <v>39</v>
      </c>
      <c r="I181" s="38" t="s">
        <v>18</v>
      </c>
      <c r="J181" s="38" t="s">
        <v>223</v>
      </c>
      <c r="K181" s="38" t="s">
        <v>19</v>
      </c>
      <c r="L181" s="44">
        <v>10</v>
      </c>
      <c r="M181" s="44">
        <v>10</v>
      </c>
      <c r="N181" s="44">
        <v>10</v>
      </c>
    </row>
    <row r="182" spans="1:14" ht="82.5">
      <c r="A182" s="8"/>
      <c r="C182" s="8"/>
      <c r="E182" s="8"/>
      <c r="F182" s="37" t="s">
        <v>377</v>
      </c>
      <c r="G182" s="38" t="s">
        <v>74</v>
      </c>
      <c r="H182" s="38" t="s">
        <v>39</v>
      </c>
      <c r="I182" s="38" t="s">
        <v>18</v>
      </c>
      <c r="J182" s="38" t="s">
        <v>224</v>
      </c>
      <c r="K182" s="38"/>
      <c r="L182" s="44">
        <f>L183+L184</f>
        <v>3500</v>
      </c>
      <c r="M182" s="44">
        <f>M183+M184</f>
        <v>3000</v>
      </c>
      <c r="N182" s="44">
        <f>N183+N184</f>
        <v>3000</v>
      </c>
    </row>
    <row r="183" spans="1:14" ht="49.5">
      <c r="A183" s="8"/>
      <c r="C183" s="8"/>
      <c r="E183" s="8"/>
      <c r="F183" s="37" t="s">
        <v>17</v>
      </c>
      <c r="G183" s="38" t="s">
        <v>74</v>
      </c>
      <c r="H183" s="38" t="s">
        <v>39</v>
      </c>
      <c r="I183" s="38" t="s">
        <v>18</v>
      </c>
      <c r="J183" s="38" t="s">
        <v>224</v>
      </c>
      <c r="K183" s="38" t="s">
        <v>16</v>
      </c>
      <c r="L183" s="44">
        <v>35</v>
      </c>
      <c r="M183" s="44">
        <v>30</v>
      </c>
      <c r="N183" s="44">
        <v>30</v>
      </c>
    </row>
    <row r="184" spans="1:14" ht="33">
      <c r="A184" s="8"/>
      <c r="C184" s="8"/>
      <c r="E184" s="8"/>
      <c r="F184" s="37" t="s">
        <v>217</v>
      </c>
      <c r="G184" s="38" t="s">
        <v>74</v>
      </c>
      <c r="H184" s="38" t="s">
        <v>39</v>
      </c>
      <c r="I184" s="38" t="s">
        <v>18</v>
      </c>
      <c r="J184" s="38" t="s">
        <v>224</v>
      </c>
      <c r="K184" s="38" t="s">
        <v>50</v>
      </c>
      <c r="L184" s="44">
        <v>3465</v>
      </c>
      <c r="M184" s="44">
        <v>2970</v>
      </c>
      <c r="N184" s="44">
        <v>2970</v>
      </c>
    </row>
    <row r="185" spans="1:14" ht="66">
      <c r="A185" s="8"/>
      <c r="C185" s="8"/>
      <c r="E185" s="8"/>
      <c r="F185" s="49" t="s">
        <v>361</v>
      </c>
      <c r="G185" s="41" t="s">
        <v>76</v>
      </c>
      <c r="H185" s="50"/>
      <c r="I185" s="50"/>
      <c r="J185" s="50"/>
      <c r="K185" s="50"/>
      <c r="L185" s="51">
        <f>L186+L220+L225</f>
        <v>96710.59999999999</v>
      </c>
      <c r="M185" s="51">
        <f>M186+M220+M225</f>
        <v>115109</v>
      </c>
      <c r="N185" s="51">
        <f>N186+N220+N225</f>
        <v>172330.5</v>
      </c>
    </row>
    <row r="186" spans="1:14" ht="18.75">
      <c r="A186" s="8"/>
      <c r="C186" s="8"/>
      <c r="E186" s="8"/>
      <c r="F186" s="37" t="s">
        <v>107</v>
      </c>
      <c r="G186" s="38" t="s">
        <v>76</v>
      </c>
      <c r="H186" s="38" t="s">
        <v>15</v>
      </c>
      <c r="I186" s="43"/>
      <c r="J186" s="43"/>
      <c r="K186" s="43"/>
      <c r="L186" s="44">
        <f>L187+L189+L191+L193+L195+L197+L199+L201+L203+L205+L207+L209+L211+L213+L215+L217</f>
        <v>61712.69999999999</v>
      </c>
      <c r="M186" s="44">
        <f>M187+M189+M191+M193+M195+M197+M199+M201+M203+M205+M207+M209+M211+M213+M215+M217</f>
        <v>82670</v>
      </c>
      <c r="N186" s="44">
        <f>N187+N189+N191+N193+N195+N197+N199+N201+N203+N205+N207+N209+N211+N213+N215+N217</f>
        <v>142310.5</v>
      </c>
    </row>
    <row r="187" spans="1:15" s="7" customFormat="1" ht="33">
      <c r="A187" s="5" t="s">
        <v>42</v>
      </c>
      <c r="B187" s="6" t="s">
        <v>105</v>
      </c>
      <c r="C187" s="5" t="s">
        <v>12</v>
      </c>
      <c r="D187" s="6" t="s">
        <v>13</v>
      </c>
      <c r="E187" s="5" t="s">
        <v>14</v>
      </c>
      <c r="F187" s="37" t="s">
        <v>378</v>
      </c>
      <c r="G187" s="38" t="s">
        <v>76</v>
      </c>
      <c r="H187" s="38" t="s">
        <v>15</v>
      </c>
      <c r="I187" s="38" t="s">
        <v>18</v>
      </c>
      <c r="J187" s="43" t="s">
        <v>225</v>
      </c>
      <c r="K187" s="43"/>
      <c r="L187" s="44">
        <f>L188</f>
        <v>196</v>
      </c>
      <c r="M187" s="44">
        <f>M188</f>
        <v>182</v>
      </c>
      <c r="N187" s="44">
        <f>N188</f>
        <v>165</v>
      </c>
      <c r="O187" s="64"/>
    </row>
    <row r="188" spans="1:14" ht="18.75">
      <c r="A188" s="8" t="s">
        <v>106</v>
      </c>
      <c r="B188" s="9" t="s">
        <v>107</v>
      </c>
      <c r="C188" s="8" t="s">
        <v>12</v>
      </c>
      <c r="D188" s="9" t="s">
        <v>13</v>
      </c>
      <c r="E188" s="8" t="s">
        <v>14</v>
      </c>
      <c r="F188" s="37" t="s">
        <v>184</v>
      </c>
      <c r="G188" s="38" t="s">
        <v>76</v>
      </c>
      <c r="H188" s="38" t="s">
        <v>15</v>
      </c>
      <c r="I188" s="38" t="s">
        <v>18</v>
      </c>
      <c r="J188" s="43" t="s">
        <v>225</v>
      </c>
      <c r="K188" s="43" t="s">
        <v>19</v>
      </c>
      <c r="L188" s="44">
        <v>196</v>
      </c>
      <c r="M188" s="44">
        <v>182</v>
      </c>
      <c r="N188" s="44">
        <v>165</v>
      </c>
    </row>
    <row r="189" spans="1:14" ht="49.5">
      <c r="A189" s="8"/>
      <c r="C189" s="8"/>
      <c r="E189" s="8"/>
      <c r="F189" s="37" t="s">
        <v>249</v>
      </c>
      <c r="G189" s="38" t="s">
        <v>76</v>
      </c>
      <c r="H189" s="38" t="s">
        <v>15</v>
      </c>
      <c r="I189" s="38" t="s">
        <v>18</v>
      </c>
      <c r="J189" s="43" t="s">
        <v>226</v>
      </c>
      <c r="K189" s="43"/>
      <c r="L189" s="44">
        <f>L190</f>
        <v>7371.2</v>
      </c>
      <c r="M189" s="44">
        <f>M190</f>
        <v>7086.6</v>
      </c>
      <c r="N189" s="44">
        <f>N190</f>
        <v>6327</v>
      </c>
    </row>
    <row r="190" spans="1:14" ht="18.75">
      <c r="A190" s="8"/>
      <c r="C190" s="8"/>
      <c r="E190" s="8"/>
      <c r="F190" s="37" t="s">
        <v>184</v>
      </c>
      <c r="G190" s="38" t="s">
        <v>76</v>
      </c>
      <c r="H190" s="38" t="s">
        <v>15</v>
      </c>
      <c r="I190" s="38" t="s">
        <v>18</v>
      </c>
      <c r="J190" s="43" t="s">
        <v>226</v>
      </c>
      <c r="K190" s="38" t="s">
        <v>19</v>
      </c>
      <c r="L190" s="44">
        <v>7371.2</v>
      </c>
      <c r="M190" s="44">
        <v>7086.6</v>
      </c>
      <c r="N190" s="44">
        <v>6327</v>
      </c>
    </row>
    <row r="191" spans="1:14" ht="49.5">
      <c r="A191" s="8"/>
      <c r="C191" s="8"/>
      <c r="E191" s="8"/>
      <c r="F191" s="37" t="s">
        <v>250</v>
      </c>
      <c r="G191" s="38" t="s">
        <v>76</v>
      </c>
      <c r="H191" s="38" t="s">
        <v>15</v>
      </c>
      <c r="I191" s="38" t="s">
        <v>18</v>
      </c>
      <c r="J191" s="38" t="s">
        <v>227</v>
      </c>
      <c r="K191" s="43"/>
      <c r="L191" s="44">
        <f>L192</f>
        <v>213.4</v>
      </c>
      <c r="M191" s="44">
        <f>M192</f>
        <v>206.4</v>
      </c>
      <c r="N191" s="44">
        <f>N192</f>
        <v>172.6</v>
      </c>
    </row>
    <row r="192" spans="1:14" ht="18.75">
      <c r="A192" s="8"/>
      <c r="C192" s="8"/>
      <c r="E192" s="8"/>
      <c r="F192" s="37" t="s">
        <v>184</v>
      </c>
      <c r="G192" s="38" t="s">
        <v>76</v>
      </c>
      <c r="H192" s="38" t="s">
        <v>15</v>
      </c>
      <c r="I192" s="38" t="s">
        <v>18</v>
      </c>
      <c r="J192" s="38" t="s">
        <v>227</v>
      </c>
      <c r="K192" s="38" t="s">
        <v>19</v>
      </c>
      <c r="L192" s="44">
        <v>213.4</v>
      </c>
      <c r="M192" s="44">
        <v>206.4</v>
      </c>
      <c r="N192" s="44">
        <v>172.6</v>
      </c>
    </row>
    <row r="193" spans="1:14" ht="33">
      <c r="A193" s="8"/>
      <c r="C193" s="8"/>
      <c r="E193" s="8"/>
      <c r="F193" s="37" t="s">
        <v>248</v>
      </c>
      <c r="G193" s="38" t="s">
        <v>76</v>
      </c>
      <c r="H193" s="38" t="s">
        <v>15</v>
      </c>
      <c r="I193" s="38" t="s">
        <v>18</v>
      </c>
      <c r="J193" s="43" t="s">
        <v>228</v>
      </c>
      <c r="K193" s="43"/>
      <c r="L193" s="44">
        <f>L194</f>
        <v>62</v>
      </c>
      <c r="M193" s="44">
        <f>M194</f>
        <v>60</v>
      </c>
      <c r="N193" s="44">
        <f>N194</f>
        <v>54.6</v>
      </c>
    </row>
    <row r="194" spans="1:14" ht="18.75">
      <c r="A194" s="8"/>
      <c r="C194" s="8"/>
      <c r="E194" s="8"/>
      <c r="F194" s="37" t="s">
        <v>184</v>
      </c>
      <c r="G194" s="38" t="s">
        <v>76</v>
      </c>
      <c r="H194" s="38" t="s">
        <v>15</v>
      </c>
      <c r="I194" s="38" t="s">
        <v>18</v>
      </c>
      <c r="J194" s="43" t="s">
        <v>228</v>
      </c>
      <c r="K194" s="43" t="s">
        <v>19</v>
      </c>
      <c r="L194" s="44">
        <v>62</v>
      </c>
      <c r="M194" s="44">
        <v>60</v>
      </c>
      <c r="N194" s="44">
        <v>54.6</v>
      </c>
    </row>
    <row r="195" spans="1:14" ht="18.75">
      <c r="A195" s="8"/>
      <c r="C195" s="8"/>
      <c r="E195" s="8"/>
      <c r="F195" s="37" t="s">
        <v>239</v>
      </c>
      <c r="G195" s="38" t="s">
        <v>76</v>
      </c>
      <c r="H195" s="38" t="s">
        <v>15</v>
      </c>
      <c r="I195" s="38" t="s">
        <v>18</v>
      </c>
      <c r="J195" s="43" t="s">
        <v>229</v>
      </c>
      <c r="K195" s="43"/>
      <c r="L195" s="44">
        <f>L196</f>
        <v>1808.7</v>
      </c>
      <c r="M195" s="44">
        <f>M196</f>
        <v>1679</v>
      </c>
      <c r="N195" s="44">
        <f>N196</f>
        <v>1530.7</v>
      </c>
    </row>
    <row r="196" spans="1:14" ht="18.75">
      <c r="A196" s="8"/>
      <c r="C196" s="8"/>
      <c r="E196" s="8"/>
      <c r="F196" s="37" t="s">
        <v>184</v>
      </c>
      <c r="G196" s="38" t="s">
        <v>76</v>
      </c>
      <c r="H196" s="38" t="s">
        <v>15</v>
      </c>
      <c r="I196" s="38" t="s">
        <v>18</v>
      </c>
      <c r="J196" s="43" t="s">
        <v>229</v>
      </c>
      <c r="K196" s="43" t="s">
        <v>19</v>
      </c>
      <c r="L196" s="44">
        <v>1808.7</v>
      </c>
      <c r="M196" s="44">
        <v>1679</v>
      </c>
      <c r="N196" s="44">
        <v>1530.7</v>
      </c>
    </row>
    <row r="197" spans="1:14" ht="49.5">
      <c r="A197" s="8"/>
      <c r="C197" s="8"/>
      <c r="E197" s="8"/>
      <c r="F197" s="70" t="s">
        <v>355</v>
      </c>
      <c r="G197" s="38" t="s">
        <v>76</v>
      </c>
      <c r="H197" s="38" t="s">
        <v>15</v>
      </c>
      <c r="I197" s="38" t="s">
        <v>18</v>
      </c>
      <c r="J197" s="43" t="s">
        <v>356</v>
      </c>
      <c r="K197" s="43"/>
      <c r="L197" s="44">
        <f>L198</f>
        <v>16</v>
      </c>
      <c r="M197" s="44">
        <f>M198</f>
        <v>14.9</v>
      </c>
      <c r="N197" s="44">
        <f>N198</f>
        <v>13.5</v>
      </c>
    </row>
    <row r="198" spans="1:14" ht="18.75">
      <c r="A198" s="8"/>
      <c r="C198" s="8"/>
      <c r="E198" s="8"/>
      <c r="F198" s="37" t="s">
        <v>184</v>
      </c>
      <c r="G198" s="38" t="s">
        <v>76</v>
      </c>
      <c r="H198" s="38" t="s">
        <v>15</v>
      </c>
      <c r="I198" s="38" t="s">
        <v>18</v>
      </c>
      <c r="J198" s="43" t="s">
        <v>356</v>
      </c>
      <c r="K198" s="43" t="s">
        <v>19</v>
      </c>
      <c r="L198" s="44">
        <v>16</v>
      </c>
      <c r="M198" s="44">
        <v>14.9</v>
      </c>
      <c r="N198" s="44">
        <v>13.5</v>
      </c>
    </row>
    <row r="199" spans="1:14" ht="33">
      <c r="A199" s="8"/>
      <c r="C199" s="8"/>
      <c r="E199" s="8"/>
      <c r="F199" s="37" t="s">
        <v>187</v>
      </c>
      <c r="G199" s="38" t="s">
        <v>76</v>
      </c>
      <c r="H199" s="38" t="s">
        <v>15</v>
      </c>
      <c r="I199" s="38" t="s">
        <v>18</v>
      </c>
      <c r="J199" s="38" t="s">
        <v>161</v>
      </c>
      <c r="K199" s="43"/>
      <c r="L199" s="44">
        <f>L200</f>
        <v>28902.1</v>
      </c>
      <c r="M199" s="44">
        <f>M200</f>
        <v>26782.1</v>
      </c>
      <c r="N199" s="44">
        <f>N200</f>
        <v>24802.1</v>
      </c>
    </row>
    <row r="200" spans="1:14" ht="18.75">
      <c r="A200" s="8"/>
      <c r="C200" s="8"/>
      <c r="E200" s="8"/>
      <c r="F200" s="37" t="s">
        <v>184</v>
      </c>
      <c r="G200" s="38" t="s">
        <v>76</v>
      </c>
      <c r="H200" s="38" t="s">
        <v>15</v>
      </c>
      <c r="I200" s="38" t="s">
        <v>18</v>
      </c>
      <c r="J200" s="38" t="s">
        <v>161</v>
      </c>
      <c r="K200" s="38" t="s">
        <v>19</v>
      </c>
      <c r="L200" s="44">
        <v>28902.1</v>
      </c>
      <c r="M200" s="44">
        <v>26782.1</v>
      </c>
      <c r="N200" s="44">
        <v>24802.1</v>
      </c>
    </row>
    <row r="201" spans="1:14" ht="33">
      <c r="A201" s="8"/>
      <c r="C201" s="8"/>
      <c r="E201" s="8"/>
      <c r="F201" s="37" t="s">
        <v>238</v>
      </c>
      <c r="G201" s="38" t="s">
        <v>76</v>
      </c>
      <c r="H201" s="38" t="s">
        <v>15</v>
      </c>
      <c r="I201" s="38" t="s">
        <v>18</v>
      </c>
      <c r="J201" s="38" t="s">
        <v>230</v>
      </c>
      <c r="K201" s="43"/>
      <c r="L201" s="44">
        <f>L202</f>
        <v>7460</v>
      </c>
      <c r="M201" s="44">
        <f>M202</f>
        <v>6915</v>
      </c>
      <c r="N201" s="44">
        <f>N202</f>
        <v>6400</v>
      </c>
    </row>
    <row r="202" spans="1:14" ht="18.75">
      <c r="A202" s="8"/>
      <c r="C202" s="8"/>
      <c r="E202" s="8"/>
      <c r="F202" s="37" t="s">
        <v>184</v>
      </c>
      <c r="G202" s="38" t="s">
        <v>76</v>
      </c>
      <c r="H202" s="38" t="s">
        <v>15</v>
      </c>
      <c r="I202" s="38" t="s">
        <v>18</v>
      </c>
      <c r="J202" s="38" t="s">
        <v>230</v>
      </c>
      <c r="K202" s="38" t="s">
        <v>19</v>
      </c>
      <c r="L202" s="44">
        <v>7460</v>
      </c>
      <c r="M202" s="44">
        <v>6915</v>
      </c>
      <c r="N202" s="44">
        <v>6400</v>
      </c>
    </row>
    <row r="203" spans="1:14" ht="33">
      <c r="A203" s="8"/>
      <c r="C203" s="8"/>
      <c r="E203" s="8"/>
      <c r="F203" s="37" t="s">
        <v>238</v>
      </c>
      <c r="G203" s="38" t="s">
        <v>76</v>
      </c>
      <c r="H203" s="38" t="s">
        <v>15</v>
      </c>
      <c r="I203" s="38" t="s">
        <v>18</v>
      </c>
      <c r="J203" s="38" t="s">
        <v>231</v>
      </c>
      <c r="K203" s="43"/>
      <c r="L203" s="44">
        <f>L204</f>
        <v>1560</v>
      </c>
      <c r="M203" s="44">
        <f>M204</f>
        <v>1445</v>
      </c>
      <c r="N203" s="44">
        <f>N204</f>
        <v>1340</v>
      </c>
    </row>
    <row r="204" spans="1:14" ht="18.75">
      <c r="A204" s="8"/>
      <c r="C204" s="8"/>
      <c r="E204" s="8"/>
      <c r="F204" s="37" t="s">
        <v>184</v>
      </c>
      <c r="G204" s="38" t="s">
        <v>76</v>
      </c>
      <c r="H204" s="38" t="s">
        <v>15</v>
      </c>
      <c r="I204" s="38" t="s">
        <v>18</v>
      </c>
      <c r="J204" s="38" t="s">
        <v>231</v>
      </c>
      <c r="K204" s="38" t="s">
        <v>19</v>
      </c>
      <c r="L204" s="44">
        <v>1560</v>
      </c>
      <c r="M204" s="44">
        <v>1445</v>
      </c>
      <c r="N204" s="44">
        <v>1340</v>
      </c>
    </row>
    <row r="205" spans="1:14" ht="33">
      <c r="A205" s="8"/>
      <c r="C205" s="8"/>
      <c r="E205" s="8"/>
      <c r="F205" s="37" t="s">
        <v>238</v>
      </c>
      <c r="G205" s="38" t="s">
        <v>76</v>
      </c>
      <c r="H205" s="38" t="s">
        <v>15</v>
      </c>
      <c r="I205" s="38" t="s">
        <v>18</v>
      </c>
      <c r="J205" s="38" t="s">
        <v>232</v>
      </c>
      <c r="K205" s="43"/>
      <c r="L205" s="44">
        <f>L206</f>
        <v>10725</v>
      </c>
      <c r="M205" s="44">
        <f>M206</f>
        <v>9940</v>
      </c>
      <c r="N205" s="44">
        <f>N206</f>
        <v>9210</v>
      </c>
    </row>
    <row r="206" spans="1:14" ht="18.75">
      <c r="A206" s="8"/>
      <c r="C206" s="8"/>
      <c r="E206" s="8"/>
      <c r="F206" s="37" t="s">
        <v>184</v>
      </c>
      <c r="G206" s="38" t="s">
        <v>76</v>
      </c>
      <c r="H206" s="38" t="s">
        <v>15</v>
      </c>
      <c r="I206" s="38" t="s">
        <v>18</v>
      </c>
      <c r="J206" s="38" t="s">
        <v>232</v>
      </c>
      <c r="K206" s="43" t="s">
        <v>19</v>
      </c>
      <c r="L206" s="44">
        <v>10725</v>
      </c>
      <c r="M206" s="44">
        <v>9940</v>
      </c>
      <c r="N206" s="44">
        <v>9210</v>
      </c>
    </row>
    <row r="207" spans="1:14" ht="66">
      <c r="A207" s="8"/>
      <c r="C207" s="8"/>
      <c r="E207" s="8"/>
      <c r="F207" s="37" t="s">
        <v>307</v>
      </c>
      <c r="G207" s="38" t="s">
        <v>76</v>
      </c>
      <c r="H207" s="38" t="s">
        <v>15</v>
      </c>
      <c r="I207" s="38" t="s">
        <v>18</v>
      </c>
      <c r="J207" s="38" t="s">
        <v>306</v>
      </c>
      <c r="K207" s="43"/>
      <c r="L207" s="44">
        <f>L208</f>
        <v>3165.6</v>
      </c>
      <c r="M207" s="44">
        <f>M208</f>
        <v>3165.6</v>
      </c>
      <c r="N207" s="44">
        <f>N208</f>
        <v>3165.6</v>
      </c>
    </row>
    <row r="208" spans="1:14" ht="18.75">
      <c r="A208" s="8"/>
      <c r="C208" s="8"/>
      <c r="E208" s="8"/>
      <c r="F208" s="37" t="s">
        <v>184</v>
      </c>
      <c r="G208" s="38" t="s">
        <v>76</v>
      </c>
      <c r="H208" s="38" t="s">
        <v>15</v>
      </c>
      <c r="I208" s="38" t="s">
        <v>18</v>
      </c>
      <c r="J208" s="38" t="s">
        <v>306</v>
      </c>
      <c r="K208" s="43" t="s">
        <v>19</v>
      </c>
      <c r="L208" s="44">
        <v>3165.6</v>
      </c>
      <c r="M208" s="44">
        <v>3165.6</v>
      </c>
      <c r="N208" s="44">
        <v>3165.6</v>
      </c>
    </row>
    <row r="209" spans="1:14" ht="33">
      <c r="A209" s="8"/>
      <c r="C209" s="8"/>
      <c r="E209" s="8"/>
      <c r="F209" s="37" t="s">
        <v>305</v>
      </c>
      <c r="G209" s="38" t="s">
        <v>76</v>
      </c>
      <c r="H209" s="38" t="s">
        <v>15</v>
      </c>
      <c r="I209" s="38" t="s">
        <v>18</v>
      </c>
      <c r="J209" s="38" t="s">
        <v>304</v>
      </c>
      <c r="K209" s="43"/>
      <c r="L209" s="44">
        <f>L210</f>
        <v>117.2</v>
      </c>
      <c r="M209" s="44">
        <f>M210</f>
        <v>117.2</v>
      </c>
      <c r="N209" s="44">
        <f>N210</f>
        <v>117.2</v>
      </c>
    </row>
    <row r="210" spans="1:14" ht="18.75">
      <c r="A210" s="8"/>
      <c r="C210" s="8"/>
      <c r="E210" s="8"/>
      <c r="F210" s="37" t="s">
        <v>184</v>
      </c>
      <c r="G210" s="38" t="s">
        <v>76</v>
      </c>
      <c r="H210" s="38" t="s">
        <v>15</v>
      </c>
      <c r="I210" s="38" t="s">
        <v>18</v>
      </c>
      <c r="J210" s="38" t="s">
        <v>304</v>
      </c>
      <c r="K210" s="43" t="s">
        <v>19</v>
      </c>
      <c r="L210" s="44">
        <v>117.2</v>
      </c>
      <c r="M210" s="44">
        <v>117.2</v>
      </c>
      <c r="N210" s="44">
        <v>117.2</v>
      </c>
    </row>
    <row r="211" spans="1:14" ht="49.5">
      <c r="A211" s="8"/>
      <c r="C211" s="8"/>
      <c r="E211" s="8"/>
      <c r="F211" s="37" t="s">
        <v>516</v>
      </c>
      <c r="G211" s="43" t="s">
        <v>76</v>
      </c>
      <c r="H211" s="43" t="s">
        <v>15</v>
      </c>
      <c r="I211" s="43" t="s">
        <v>18</v>
      </c>
      <c r="J211" s="43" t="s">
        <v>515</v>
      </c>
      <c r="K211" s="43"/>
      <c r="L211" s="44">
        <f>L212</f>
        <v>0</v>
      </c>
      <c r="M211" s="44">
        <f>M212</f>
        <v>24445.2</v>
      </c>
      <c r="N211" s="44">
        <f>N212</f>
        <v>88896.7</v>
      </c>
    </row>
    <row r="212" spans="1:14" ht="18.75">
      <c r="A212" s="8"/>
      <c r="C212" s="8"/>
      <c r="E212" s="8"/>
      <c r="F212" s="37" t="s">
        <v>20</v>
      </c>
      <c r="G212" s="43" t="s">
        <v>76</v>
      </c>
      <c r="H212" s="43" t="s">
        <v>15</v>
      </c>
      <c r="I212" s="43" t="s">
        <v>18</v>
      </c>
      <c r="J212" s="43" t="s">
        <v>515</v>
      </c>
      <c r="K212" s="43" t="s">
        <v>19</v>
      </c>
      <c r="L212" s="44">
        <v>0</v>
      </c>
      <c r="M212" s="44">
        <v>24445.2</v>
      </c>
      <c r="N212" s="44">
        <v>88896.7</v>
      </c>
    </row>
    <row r="213" spans="1:14" ht="66">
      <c r="A213" s="8"/>
      <c r="C213" s="8"/>
      <c r="E213" s="8"/>
      <c r="F213" s="37" t="s">
        <v>307</v>
      </c>
      <c r="G213" s="43" t="s">
        <v>76</v>
      </c>
      <c r="H213" s="43" t="s">
        <v>15</v>
      </c>
      <c r="I213" s="43" t="s">
        <v>18</v>
      </c>
      <c r="J213" s="43" t="s">
        <v>520</v>
      </c>
      <c r="K213" s="43"/>
      <c r="L213" s="44">
        <f>L214</f>
        <v>97.9</v>
      </c>
      <c r="M213" s="44">
        <f>M214</f>
        <v>97.9</v>
      </c>
      <c r="N213" s="44">
        <f>N214</f>
        <v>97.9</v>
      </c>
    </row>
    <row r="214" spans="1:14" ht="18.75">
      <c r="A214" s="8"/>
      <c r="C214" s="8"/>
      <c r="E214" s="8"/>
      <c r="F214" s="37" t="s">
        <v>20</v>
      </c>
      <c r="G214" s="43" t="s">
        <v>76</v>
      </c>
      <c r="H214" s="43" t="s">
        <v>15</v>
      </c>
      <c r="I214" s="43" t="s">
        <v>18</v>
      </c>
      <c r="J214" s="43" t="s">
        <v>520</v>
      </c>
      <c r="K214" s="43" t="s">
        <v>19</v>
      </c>
      <c r="L214" s="44">
        <v>97.9</v>
      </c>
      <c r="M214" s="44">
        <v>97.9</v>
      </c>
      <c r="N214" s="44">
        <v>97.9</v>
      </c>
    </row>
    <row r="215" spans="1:14" ht="33">
      <c r="A215" s="8"/>
      <c r="C215" s="8"/>
      <c r="E215" s="8"/>
      <c r="F215" s="37" t="s">
        <v>305</v>
      </c>
      <c r="G215" s="43" t="s">
        <v>76</v>
      </c>
      <c r="H215" s="43" t="s">
        <v>15</v>
      </c>
      <c r="I215" s="43" t="s">
        <v>18</v>
      </c>
      <c r="J215" s="43" t="s">
        <v>317</v>
      </c>
      <c r="K215" s="43"/>
      <c r="L215" s="44">
        <f>L216</f>
        <v>17.6</v>
      </c>
      <c r="M215" s="44">
        <f>M216</f>
        <v>17.6</v>
      </c>
      <c r="N215" s="44">
        <f>N216</f>
        <v>17.6</v>
      </c>
    </row>
    <row r="216" spans="1:14" ht="18.75">
      <c r="A216" s="8"/>
      <c r="C216" s="8"/>
      <c r="E216" s="8"/>
      <c r="F216" s="37" t="s">
        <v>20</v>
      </c>
      <c r="G216" s="43" t="s">
        <v>76</v>
      </c>
      <c r="H216" s="43" t="s">
        <v>15</v>
      </c>
      <c r="I216" s="43" t="s">
        <v>18</v>
      </c>
      <c r="J216" s="43" t="s">
        <v>317</v>
      </c>
      <c r="K216" s="43" t="s">
        <v>19</v>
      </c>
      <c r="L216" s="44">
        <v>17.6</v>
      </c>
      <c r="M216" s="44">
        <v>17.6</v>
      </c>
      <c r="N216" s="44">
        <v>17.6</v>
      </c>
    </row>
    <row r="217" spans="1:14" ht="18.75">
      <c r="A217" s="8"/>
      <c r="C217" s="8"/>
      <c r="E217" s="8"/>
      <c r="F217" s="37" t="s">
        <v>343</v>
      </c>
      <c r="G217" s="43" t="s">
        <v>76</v>
      </c>
      <c r="H217" s="43" t="s">
        <v>15</v>
      </c>
      <c r="I217" s="67" t="s">
        <v>344</v>
      </c>
      <c r="J217" s="43"/>
      <c r="K217" s="43"/>
      <c r="L217" s="44">
        <f aca="true" t="shared" si="0" ref="L217:N218">L218</f>
        <v>0</v>
      </c>
      <c r="M217" s="44">
        <f t="shared" si="0"/>
        <v>515.5</v>
      </c>
      <c r="N217" s="44">
        <f t="shared" si="0"/>
        <v>0</v>
      </c>
    </row>
    <row r="218" spans="1:14" ht="82.5">
      <c r="A218" s="8"/>
      <c r="C218" s="8"/>
      <c r="E218" s="8"/>
      <c r="F218" s="37" t="s">
        <v>487</v>
      </c>
      <c r="G218" s="43" t="s">
        <v>76</v>
      </c>
      <c r="H218" s="43" t="s">
        <v>15</v>
      </c>
      <c r="I218" s="67" t="s">
        <v>344</v>
      </c>
      <c r="J218" s="43" t="s">
        <v>486</v>
      </c>
      <c r="K218" s="43"/>
      <c r="L218" s="44">
        <f t="shared" si="0"/>
        <v>0</v>
      </c>
      <c r="M218" s="44">
        <f t="shared" si="0"/>
        <v>515.5</v>
      </c>
      <c r="N218" s="44">
        <f t="shared" si="0"/>
        <v>0</v>
      </c>
    </row>
    <row r="219" spans="1:14" ht="18.75">
      <c r="A219" s="8"/>
      <c r="C219" s="8"/>
      <c r="E219" s="8"/>
      <c r="F219" s="37" t="s">
        <v>20</v>
      </c>
      <c r="G219" s="43" t="s">
        <v>76</v>
      </c>
      <c r="H219" s="43" t="s">
        <v>15</v>
      </c>
      <c r="I219" s="67" t="s">
        <v>344</v>
      </c>
      <c r="J219" s="43" t="s">
        <v>486</v>
      </c>
      <c r="K219" s="43" t="s">
        <v>19</v>
      </c>
      <c r="L219" s="44">
        <v>0</v>
      </c>
      <c r="M219" s="44">
        <v>515.5</v>
      </c>
      <c r="N219" s="44">
        <v>0</v>
      </c>
    </row>
    <row r="220" spans="1:14" ht="49.5">
      <c r="A220" s="8"/>
      <c r="C220" s="8"/>
      <c r="E220" s="8"/>
      <c r="F220" s="37" t="s">
        <v>286</v>
      </c>
      <c r="G220" s="38" t="s">
        <v>76</v>
      </c>
      <c r="H220" s="38" t="s">
        <v>23</v>
      </c>
      <c r="I220" s="38"/>
      <c r="J220" s="38"/>
      <c r="K220" s="43"/>
      <c r="L220" s="44">
        <f>L221+L223</f>
        <v>12644.9</v>
      </c>
      <c r="M220" s="44">
        <f>M221+M223</f>
        <v>11724</v>
      </c>
      <c r="N220" s="44">
        <f>N221+N223</f>
        <v>10838</v>
      </c>
    </row>
    <row r="221" spans="1:14" ht="33">
      <c r="A221" s="8"/>
      <c r="C221" s="8"/>
      <c r="E221" s="8"/>
      <c r="F221" s="37" t="s">
        <v>237</v>
      </c>
      <c r="G221" s="38" t="s">
        <v>76</v>
      </c>
      <c r="H221" s="38" t="s">
        <v>23</v>
      </c>
      <c r="I221" s="38" t="s">
        <v>18</v>
      </c>
      <c r="J221" s="38" t="s">
        <v>209</v>
      </c>
      <c r="K221" s="43"/>
      <c r="L221" s="44">
        <f>L222</f>
        <v>1444.9</v>
      </c>
      <c r="M221" s="44">
        <f>M222</f>
        <v>1344</v>
      </c>
      <c r="N221" s="44">
        <f>N222</f>
        <v>1223</v>
      </c>
    </row>
    <row r="222" spans="1:14" ht="18.75">
      <c r="A222" s="8"/>
      <c r="C222" s="8"/>
      <c r="E222" s="8"/>
      <c r="F222" s="37" t="s">
        <v>184</v>
      </c>
      <c r="G222" s="38" t="s">
        <v>76</v>
      </c>
      <c r="H222" s="38" t="s">
        <v>23</v>
      </c>
      <c r="I222" s="38" t="s">
        <v>18</v>
      </c>
      <c r="J222" s="38" t="s">
        <v>209</v>
      </c>
      <c r="K222" s="43" t="s">
        <v>19</v>
      </c>
      <c r="L222" s="44">
        <v>1444.9</v>
      </c>
      <c r="M222" s="44">
        <v>1344</v>
      </c>
      <c r="N222" s="44">
        <v>1223</v>
      </c>
    </row>
    <row r="223" spans="1:14" ht="33">
      <c r="A223" s="8"/>
      <c r="C223" s="8"/>
      <c r="E223" s="8"/>
      <c r="F223" s="37" t="s">
        <v>187</v>
      </c>
      <c r="G223" s="38" t="s">
        <v>76</v>
      </c>
      <c r="H223" s="38" t="s">
        <v>23</v>
      </c>
      <c r="I223" s="38" t="s">
        <v>18</v>
      </c>
      <c r="J223" s="38" t="s">
        <v>161</v>
      </c>
      <c r="K223" s="43"/>
      <c r="L223" s="44">
        <f>L224</f>
        <v>11200</v>
      </c>
      <c r="M223" s="44">
        <f>M224</f>
        <v>10380</v>
      </c>
      <c r="N223" s="44">
        <f>N224</f>
        <v>9615</v>
      </c>
    </row>
    <row r="224" spans="1:14" ht="18.75">
      <c r="A224" s="8"/>
      <c r="C224" s="8"/>
      <c r="E224" s="8"/>
      <c r="F224" s="37" t="s">
        <v>184</v>
      </c>
      <c r="G224" s="38" t="s">
        <v>76</v>
      </c>
      <c r="H224" s="38" t="s">
        <v>23</v>
      </c>
      <c r="I224" s="38" t="s">
        <v>18</v>
      </c>
      <c r="J224" s="38" t="s">
        <v>161</v>
      </c>
      <c r="K224" s="43" t="s">
        <v>19</v>
      </c>
      <c r="L224" s="44">
        <v>11200</v>
      </c>
      <c r="M224" s="44">
        <v>10380</v>
      </c>
      <c r="N224" s="44">
        <v>9615</v>
      </c>
    </row>
    <row r="225" spans="1:14" ht="33">
      <c r="A225" s="8"/>
      <c r="C225" s="8"/>
      <c r="E225" s="8"/>
      <c r="F225" s="37" t="s">
        <v>236</v>
      </c>
      <c r="G225" s="38" t="s">
        <v>76</v>
      </c>
      <c r="H225" s="38" t="s">
        <v>34</v>
      </c>
      <c r="I225" s="38"/>
      <c r="J225" s="43"/>
      <c r="K225" s="38"/>
      <c r="L225" s="44">
        <f>L226+L229</f>
        <v>22353</v>
      </c>
      <c r="M225" s="44">
        <f>M226+M229</f>
        <v>20715</v>
      </c>
      <c r="N225" s="44">
        <f>N226+N229</f>
        <v>19182</v>
      </c>
    </row>
    <row r="226" spans="1:14" ht="33">
      <c r="A226" s="8"/>
      <c r="C226" s="8"/>
      <c r="E226" s="8"/>
      <c r="F226" s="37" t="s">
        <v>247</v>
      </c>
      <c r="G226" s="38" t="s">
        <v>76</v>
      </c>
      <c r="H226" s="38" t="s">
        <v>34</v>
      </c>
      <c r="I226" s="38" t="s">
        <v>18</v>
      </c>
      <c r="J226" s="43" t="s">
        <v>163</v>
      </c>
      <c r="K226" s="38"/>
      <c r="L226" s="44">
        <f>L227+L228</f>
        <v>1645</v>
      </c>
      <c r="M226" s="44">
        <f>M227+M228</f>
        <v>1520</v>
      </c>
      <c r="N226" s="44">
        <f>N227+N228</f>
        <v>1405</v>
      </c>
    </row>
    <row r="227" spans="1:14" ht="33">
      <c r="A227" s="8"/>
      <c r="C227" s="8"/>
      <c r="E227" s="8"/>
      <c r="F227" s="37" t="s">
        <v>41</v>
      </c>
      <c r="G227" s="38" t="s">
        <v>76</v>
      </c>
      <c r="H227" s="38" t="s">
        <v>34</v>
      </c>
      <c r="I227" s="38" t="s">
        <v>18</v>
      </c>
      <c r="J227" s="43" t="s">
        <v>163</v>
      </c>
      <c r="K227" s="43" t="s">
        <v>40</v>
      </c>
      <c r="L227" s="44">
        <v>1640</v>
      </c>
      <c r="M227" s="44">
        <v>1520</v>
      </c>
      <c r="N227" s="44">
        <v>1405</v>
      </c>
    </row>
    <row r="228" spans="1:14" ht="49.5">
      <c r="A228" s="8"/>
      <c r="C228" s="8"/>
      <c r="E228" s="8"/>
      <c r="F228" s="37" t="s">
        <v>17</v>
      </c>
      <c r="G228" s="38" t="s">
        <v>76</v>
      </c>
      <c r="H228" s="38" t="s">
        <v>34</v>
      </c>
      <c r="I228" s="38" t="s">
        <v>18</v>
      </c>
      <c r="J228" s="43" t="s">
        <v>163</v>
      </c>
      <c r="K228" s="43" t="s">
        <v>16</v>
      </c>
      <c r="L228" s="44">
        <v>5</v>
      </c>
      <c r="M228" s="44">
        <v>0</v>
      </c>
      <c r="N228" s="44">
        <v>0</v>
      </c>
    </row>
    <row r="229" spans="1:14" ht="33">
      <c r="A229" s="8"/>
      <c r="C229" s="8"/>
      <c r="E229" s="8"/>
      <c r="F229" s="37" t="s">
        <v>235</v>
      </c>
      <c r="G229" s="38" t="s">
        <v>76</v>
      </c>
      <c r="H229" s="38" t="s">
        <v>34</v>
      </c>
      <c r="I229" s="38" t="s">
        <v>18</v>
      </c>
      <c r="J229" s="43" t="s">
        <v>215</v>
      </c>
      <c r="K229" s="38"/>
      <c r="L229" s="44">
        <f>L230+L231+L232</f>
        <v>20708</v>
      </c>
      <c r="M229" s="44">
        <f>M230+M231+M232</f>
        <v>19195</v>
      </c>
      <c r="N229" s="44">
        <f>N230+N231+N232</f>
        <v>17777</v>
      </c>
    </row>
    <row r="230" spans="1:14" ht="33">
      <c r="A230" s="8"/>
      <c r="C230" s="8"/>
      <c r="E230" s="8"/>
      <c r="F230" s="37" t="s">
        <v>29</v>
      </c>
      <c r="G230" s="38" t="s">
        <v>76</v>
      </c>
      <c r="H230" s="38" t="s">
        <v>34</v>
      </c>
      <c r="I230" s="38" t="s">
        <v>18</v>
      </c>
      <c r="J230" s="43" t="s">
        <v>215</v>
      </c>
      <c r="K230" s="43" t="s">
        <v>28</v>
      </c>
      <c r="L230" s="44">
        <v>20380</v>
      </c>
      <c r="M230" s="44">
        <v>18890</v>
      </c>
      <c r="N230" s="44">
        <v>17500</v>
      </c>
    </row>
    <row r="231" spans="1:14" ht="49.5">
      <c r="A231" s="8"/>
      <c r="C231" s="8"/>
      <c r="E231" s="8"/>
      <c r="F231" s="37" t="s">
        <v>17</v>
      </c>
      <c r="G231" s="38" t="s">
        <v>76</v>
      </c>
      <c r="H231" s="38" t="s">
        <v>34</v>
      </c>
      <c r="I231" s="38" t="s">
        <v>18</v>
      </c>
      <c r="J231" s="43" t="s">
        <v>215</v>
      </c>
      <c r="K231" s="38" t="s">
        <v>16</v>
      </c>
      <c r="L231" s="44">
        <v>327</v>
      </c>
      <c r="M231" s="44">
        <v>304</v>
      </c>
      <c r="N231" s="44">
        <v>276</v>
      </c>
    </row>
    <row r="232" spans="1:14" ht="18.75">
      <c r="A232" s="8"/>
      <c r="C232" s="8"/>
      <c r="E232" s="8"/>
      <c r="F232" s="37" t="s">
        <v>31</v>
      </c>
      <c r="G232" s="38" t="s">
        <v>76</v>
      </c>
      <c r="H232" s="38" t="s">
        <v>34</v>
      </c>
      <c r="I232" s="38" t="s">
        <v>18</v>
      </c>
      <c r="J232" s="43" t="s">
        <v>215</v>
      </c>
      <c r="K232" s="43" t="s">
        <v>30</v>
      </c>
      <c r="L232" s="44">
        <v>1</v>
      </c>
      <c r="M232" s="44">
        <v>1</v>
      </c>
      <c r="N232" s="44">
        <v>1</v>
      </c>
    </row>
    <row r="233" spans="1:14" ht="85.5" customHeight="1">
      <c r="A233" s="8"/>
      <c r="C233" s="8"/>
      <c r="E233" s="8"/>
      <c r="F233" s="49" t="s">
        <v>477</v>
      </c>
      <c r="G233" s="41" t="s">
        <v>77</v>
      </c>
      <c r="H233" s="50"/>
      <c r="I233" s="50"/>
      <c r="J233" s="50"/>
      <c r="K233" s="50"/>
      <c r="L233" s="57">
        <f>L234+L236</f>
        <v>1995</v>
      </c>
      <c r="M233" s="57">
        <f>M234+M236</f>
        <v>1782</v>
      </c>
      <c r="N233" s="57">
        <f>N234+N236</f>
        <v>1630</v>
      </c>
    </row>
    <row r="234" spans="1:14" ht="18.75">
      <c r="A234" s="8"/>
      <c r="C234" s="8"/>
      <c r="E234" s="8"/>
      <c r="F234" s="37" t="s">
        <v>159</v>
      </c>
      <c r="G234" s="38" t="s">
        <v>77</v>
      </c>
      <c r="H234" s="38" t="s">
        <v>112</v>
      </c>
      <c r="I234" s="38" t="s">
        <v>18</v>
      </c>
      <c r="J234" s="38" t="s">
        <v>162</v>
      </c>
      <c r="K234" s="38"/>
      <c r="L234" s="44">
        <f>L235</f>
        <v>515</v>
      </c>
      <c r="M234" s="44">
        <f>M235</f>
        <v>412</v>
      </c>
      <c r="N234" s="44">
        <f>N235</f>
        <v>360</v>
      </c>
    </row>
    <row r="235" spans="1:14" s="7" customFormat="1" ht="18.75">
      <c r="A235" s="5" t="s">
        <v>108</v>
      </c>
      <c r="B235" s="6" t="s">
        <v>109</v>
      </c>
      <c r="C235" s="5" t="s">
        <v>12</v>
      </c>
      <c r="D235" s="6" t="s">
        <v>13</v>
      </c>
      <c r="E235" s="5" t="s">
        <v>14</v>
      </c>
      <c r="F235" s="37" t="s">
        <v>20</v>
      </c>
      <c r="G235" s="38" t="s">
        <v>77</v>
      </c>
      <c r="H235" s="38" t="s">
        <v>112</v>
      </c>
      <c r="I235" s="38" t="s">
        <v>18</v>
      </c>
      <c r="J235" s="38" t="s">
        <v>162</v>
      </c>
      <c r="K235" s="38" t="s">
        <v>19</v>
      </c>
      <c r="L235" s="44">
        <v>515</v>
      </c>
      <c r="M235" s="44">
        <v>412</v>
      </c>
      <c r="N235" s="44">
        <v>360</v>
      </c>
    </row>
    <row r="236" spans="1:14" ht="33">
      <c r="A236" s="8" t="s">
        <v>108</v>
      </c>
      <c r="B236" s="9" t="s">
        <v>109</v>
      </c>
      <c r="C236" s="8" t="s">
        <v>110</v>
      </c>
      <c r="D236" s="9" t="s">
        <v>111</v>
      </c>
      <c r="E236" s="8" t="s">
        <v>14</v>
      </c>
      <c r="F236" s="37" t="s">
        <v>160</v>
      </c>
      <c r="G236" s="38" t="s">
        <v>77</v>
      </c>
      <c r="H236" s="38" t="s">
        <v>112</v>
      </c>
      <c r="I236" s="38" t="s">
        <v>18</v>
      </c>
      <c r="J236" s="38" t="s">
        <v>161</v>
      </c>
      <c r="K236" s="38"/>
      <c r="L236" s="44">
        <f>L237</f>
        <v>1480</v>
      </c>
      <c r="M236" s="44">
        <f>M237</f>
        <v>1370</v>
      </c>
      <c r="N236" s="44">
        <f>N237</f>
        <v>1270</v>
      </c>
    </row>
    <row r="237" spans="1:14" ht="18.75">
      <c r="A237" s="8" t="s">
        <v>108</v>
      </c>
      <c r="B237" s="9" t="s">
        <v>109</v>
      </c>
      <c r="C237" s="8" t="s">
        <v>110</v>
      </c>
      <c r="D237" s="9" t="s">
        <v>111</v>
      </c>
      <c r="E237" s="8" t="s">
        <v>67</v>
      </c>
      <c r="F237" s="37" t="s">
        <v>20</v>
      </c>
      <c r="G237" s="38" t="s">
        <v>77</v>
      </c>
      <c r="H237" s="38" t="s">
        <v>112</v>
      </c>
      <c r="I237" s="38" t="s">
        <v>18</v>
      </c>
      <c r="J237" s="38" t="s">
        <v>161</v>
      </c>
      <c r="K237" s="38" t="s">
        <v>19</v>
      </c>
      <c r="L237" s="44">
        <v>1480</v>
      </c>
      <c r="M237" s="44">
        <v>1370</v>
      </c>
      <c r="N237" s="44">
        <v>1270</v>
      </c>
    </row>
    <row r="238" spans="1:14" ht="82.5">
      <c r="A238" s="8" t="s">
        <v>108</v>
      </c>
      <c r="B238" s="9" t="s">
        <v>109</v>
      </c>
      <c r="C238" s="8" t="s">
        <v>113</v>
      </c>
      <c r="D238" s="9" t="s">
        <v>114</v>
      </c>
      <c r="E238" s="8" t="s">
        <v>14</v>
      </c>
      <c r="F238" s="49" t="s">
        <v>362</v>
      </c>
      <c r="G238" s="41" t="s">
        <v>78</v>
      </c>
      <c r="H238" s="50"/>
      <c r="I238" s="50"/>
      <c r="J238" s="50"/>
      <c r="K238" s="50"/>
      <c r="L238" s="51">
        <f>L239+L243+L246+L248</f>
        <v>6965</v>
      </c>
      <c r="M238" s="51">
        <f>M239+M243+M246+M248</f>
        <v>5085</v>
      </c>
      <c r="N238" s="51">
        <f>N239+N243+N246+N248</f>
        <v>4845</v>
      </c>
    </row>
    <row r="239" spans="1:14" ht="33">
      <c r="A239" s="8" t="s">
        <v>108</v>
      </c>
      <c r="B239" s="9" t="s">
        <v>109</v>
      </c>
      <c r="C239" s="8" t="s">
        <v>113</v>
      </c>
      <c r="D239" s="9" t="s">
        <v>114</v>
      </c>
      <c r="E239" s="8" t="s">
        <v>16</v>
      </c>
      <c r="F239" s="37" t="s">
        <v>247</v>
      </c>
      <c r="G239" s="38" t="s">
        <v>78</v>
      </c>
      <c r="H239" s="38" t="s">
        <v>112</v>
      </c>
      <c r="I239" s="38" t="s">
        <v>18</v>
      </c>
      <c r="J239" s="43" t="s">
        <v>163</v>
      </c>
      <c r="K239" s="43"/>
      <c r="L239" s="44">
        <f>L240+L241+L242</f>
        <v>3660</v>
      </c>
      <c r="M239" s="44">
        <f>M240+M241+M242</f>
        <v>3360</v>
      </c>
      <c r="N239" s="44">
        <f>N240+N241+N242</f>
        <v>3120</v>
      </c>
    </row>
    <row r="240" spans="1:14" s="7" customFormat="1" ht="33">
      <c r="A240" s="5" t="s">
        <v>115</v>
      </c>
      <c r="B240" s="6" t="s">
        <v>116</v>
      </c>
      <c r="C240" s="5" t="s">
        <v>12</v>
      </c>
      <c r="D240" s="6" t="s">
        <v>13</v>
      </c>
      <c r="E240" s="5" t="s">
        <v>14</v>
      </c>
      <c r="F240" s="37" t="s">
        <v>41</v>
      </c>
      <c r="G240" s="38" t="s">
        <v>78</v>
      </c>
      <c r="H240" s="38" t="s">
        <v>112</v>
      </c>
      <c r="I240" s="38" t="s">
        <v>18</v>
      </c>
      <c r="J240" s="43" t="s">
        <v>163</v>
      </c>
      <c r="K240" s="43" t="s">
        <v>40</v>
      </c>
      <c r="L240" s="44">
        <v>3360</v>
      </c>
      <c r="M240" s="44">
        <v>3120</v>
      </c>
      <c r="N240" s="44">
        <v>2880</v>
      </c>
    </row>
    <row r="241" spans="1:15" ht="49.5">
      <c r="A241" s="8" t="s">
        <v>117</v>
      </c>
      <c r="B241" s="9" t="s">
        <v>118</v>
      </c>
      <c r="C241" s="8" t="s">
        <v>12</v>
      </c>
      <c r="D241" s="9" t="s">
        <v>13</v>
      </c>
      <c r="E241" s="8" t="s">
        <v>14</v>
      </c>
      <c r="F241" s="37" t="s">
        <v>17</v>
      </c>
      <c r="G241" s="38" t="s">
        <v>78</v>
      </c>
      <c r="H241" s="38" t="s">
        <v>112</v>
      </c>
      <c r="I241" s="38" t="s">
        <v>18</v>
      </c>
      <c r="J241" s="43" t="s">
        <v>163</v>
      </c>
      <c r="K241" s="38" t="s">
        <v>16</v>
      </c>
      <c r="L241" s="44">
        <v>298</v>
      </c>
      <c r="M241" s="44">
        <v>238</v>
      </c>
      <c r="N241" s="44">
        <v>238</v>
      </c>
      <c r="O241" s="60"/>
    </row>
    <row r="242" spans="1:14" ht="18.75">
      <c r="A242" s="8" t="s">
        <v>117</v>
      </c>
      <c r="B242" s="9" t="s">
        <v>118</v>
      </c>
      <c r="C242" s="8" t="s">
        <v>119</v>
      </c>
      <c r="D242" s="9" t="s">
        <v>120</v>
      </c>
      <c r="E242" s="8" t="s">
        <v>14</v>
      </c>
      <c r="F242" s="37" t="s">
        <v>31</v>
      </c>
      <c r="G242" s="38" t="s">
        <v>78</v>
      </c>
      <c r="H242" s="38" t="s">
        <v>112</v>
      </c>
      <c r="I242" s="38" t="s">
        <v>18</v>
      </c>
      <c r="J242" s="43" t="s">
        <v>163</v>
      </c>
      <c r="K242" s="38" t="s">
        <v>30</v>
      </c>
      <c r="L242" s="44">
        <v>2</v>
      </c>
      <c r="M242" s="44">
        <v>2</v>
      </c>
      <c r="N242" s="44">
        <v>2</v>
      </c>
    </row>
    <row r="243" spans="1:14" ht="49.5">
      <c r="A243" s="8" t="s">
        <v>117</v>
      </c>
      <c r="B243" s="9" t="s">
        <v>118</v>
      </c>
      <c r="C243" s="8" t="s">
        <v>119</v>
      </c>
      <c r="D243" s="9" t="s">
        <v>120</v>
      </c>
      <c r="E243" s="8" t="s">
        <v>16</v>
      </c>
      <c r="F243" s="37" t="s">
        <v>282</v>
      </c>
      <c r="G243" s="38" t="s">
        <v>78</v>
      </c>
      <c r="H243" s="38" t="s">
        <v>112</v>
      </c>
      <c r="I243" s="38" t="s">
        <v>18</v>
      </c>
      <c r="J243" s="43" t="s">
        <v>164</v>
      </c>
      <c r="K243" s="38"/>
      <c r="L243" s="44">
        <f>L244+L245</f>
        <v>2230</v>
      </c>
      <c r="M243" s="44">
        <f>M244+M245</f>
        <v>1000</v>
      </c>
      <c r="N243" s="44">
        <f>N244+N245</f>
        <v>1000</v>
      </c>
    </row>
    <row r="244" spans="1:14" ht="49.5">
      <c r="A244" s="8"/>
      <c r="C244" s="8"/>
      <c r="E244" s="8"/>
      <c r="F244" s="37" t="s">
        <v>17</v>
      </c>
      <c r="G244" s="38" t="s">
        <v>78</v>
      </c>
      <c r="H244" s="38" t="s">
        <v>112</v>
      </c>
      <c r="I244" s="38" t="s">
        <v>18</v>
      </c>
      <c r="J244" s="43" t="s">
        <v>164</v>
      </c>
      <c r="K244" s="38" t="s">
        <v>16</v>
      </c>
      <c r="L244" s="44">
        <v>2100</v>
      </c>
      <c r="M244" s="44">
        <v>900</v>
      </c>
      <c r="N244" s="44">
        <v>900</v>
      </c>
    </row>
    <row r="245" spans="1:14" ht="18.75">
      <c r="A245" s="8"/>
      <c r="C245" s="8"/>
      <c r="E245" s="8"/>
      <c r="F245" s="37" t="s">
        <v>31</v>
      </c>
      <c r="G245" s="38" t="s">
        <v>78</v>
      </c>
      <c r="H245" s="38" t="s">
        <v>112</v>
      </c>
      <c r="I245" s="38" t="s">
        <v>18</v>
      </c>
      <c r="J245" s="43" t="s">
        <v>164</v>
      </c>
      <c r="K245" s="38" t="s">
        <v>30</v>
      </c>
      <c r="L245" s="44">
        <v>130</v>
      </c>
      <c r="M245" s="44">
        <v>100</v>
      </c>
      <c r="N245" s="44">
        <v>100</v>
      </c>
    </row>
    <row r="246" spans="1:14" ht="18.75">
      <c r="A246" s="8"/>
      <c r="C246" s="8"/>
      <c r="E246" s="8"/>
      <c r="F246" s="37" t="s">
        <v>267</v>
      </c>
      <c r="G246" s="38" t="s">
        <v>78</v>
      </c>
      <c r="H246" s="38" t="s">
        <v>112</v>
      </c>
      <c r="I246" s="38" t="s">
        <v>18</v>
      </c>
      <c r="J246" s="43" t="s">
        <v>268</v>
      </c>
      <c r="K246" s="38"/>
      <c r="L246" s="44">
        <f>L247</f>
        <v>275</v>
      </c>
      <c r="M246" s="44">
        <f>M247</f>
        <v>225</v>
      </c>
      <c r="N246" s="44">
        <f>N247</f>
        <v>225</v>
      </c>
    </row>
    <row r="247" spans="1:14" ht="18.75">
      <c r="A247" s="8"/>
      <c r="C247" s="8"/>
      <c r="E247" s="8"/>
      <c r="F247" s="37" t="s">
        <v>31</v>
      </c>
      <c r="G247" s="38" t="s">
        <v>78</v>
      </c>
      <c r="H247" s="38" t="s">
        <v>112</v>
      </c>
      <c r="I247" s="38" t="s">
        <v>18</v>
      </c>
      <c r="J247" s="43" t="s">
        <v>268</v>
      </c>
      <c r="K247" s="43" t="s">
        <v>30</v>
      </c>
      <c r="L247" s="44">
        <v>275</v>
      </c>
      <c r="M247" s="44">
        <v>225</v>
      </c>
      <c r="N247" s="44">
        <v>225</v>
      </c>
    </row>
    <row r="248" spans="1:14" ht="49.5">
      <c r="A248" s="8"/>
      <c r="C248" s="8"/>
      <c r="E248" s="8"/>
      <c r="F248" s="37" t="s">
        <v>379</v>
      </c>
      <c r="G248" s="38" t="s">
        <v>78</v>
      </c>
      <c r="H248" s="38" t="s">
        <v>112</v>
      </c>
      <c r="I248" s="38" t="s">
        <v>18</v>
      </c>
      <c r="J248" s="43" t="s">
        <v>269</v>
      </c>
      <c r="K248" s="43"/>
      <c r="L248" s="44">
        <f>L249</f>
        <v>800</v>
      </c>
      <c r="M248" s="44">
        <f>M249</f>
        <v>500</v>
      </c>
      <c r="N248" s="44">
        <f>N249</f>
        <v>500</v>
      </c>
    </row>
    <row r="249" spans="1:14" ht="49.5">
      <c r="A249" s="8"/>
      <c r="C249" s="8"/>
      <c r="E249" s="8"/>
      <c r="F249" s="37" t="s">
        <v>17</v>
      </c>
      <c r="G249" s="38" t="s">
        <v>78</v>
      </c>
      <c r="H249" s="38" t="s">
        <v>112</v>
      </c>
      <c r="I249" s="38" t="s">
        <v>18</v>
      </c>
      <c r="J249" s="43" t="s">
        <v>269</v>
      </c>
      <c r="K249" s="43" t="s">
        <v>16</v>
      </c>
      <c r="L249" s="44">
        <v>800</v>
      </c>
      <c r="M249" s="44">
        <v>500</v>
      </c>
      <c r="N249" s="44">
        <v>500</v>
      </c>
    </row>
    <row r="250" spans="1:14" ht="99">
      <c r="A250" s="8"/>
      <c r="C250" s="8"/>
      <c r="E250" s="8"/>
      <c r="F250" s="49" t="s">
        <v>474</v>
      </c>
      <c r="G250" s="41" t="s">
        <v>79</v>
      </c>
      <c r="H250" s="38"/>
      <c r="I250" s="38"/>
      <c r="J250" s="43"/>
      <c r="K250" s="38"/>
      <c r="L250" s="51">
        <f>L251+L253+L255</f>
        <v>15990</v>
      </c>
      <c r="M250" s="51">
        <f>M251+M253+M255</f>
        <v>13685</v>
      </c>
      <c r="N250" s="51">
        <f>N251+N253+N255</f>
        <v>12310</v>
      </c>
    </row>
    <row r="251" spans="1:14" ht="36" customHeight="1">
      <c r="A251" s="8"/>
      <c r="C251" s="8"/>
      <c r="E251" s="8"/>
      <c r="F251" s="37" t="s">
        <v>243</v>
      </c>
      <c r="G251" s="38" t="s">
        <v>79</v>
      </c>
      <c r="H251" s="38" t="s">
        <v>112</v>
      </c>
      <c r="I251" s="38" t="s">
        <v>18</v>
      </c>
      <c r="J251" s="43" t="s">
        <v>165</v>
      </c>
      <c r="K251" s="38"/>
      <c r="L251" s="44">
        <f>L252</f>
        <v>9000</v>
      </c>
      <c r="M251" s="44">
        <f>M252</f>
        <v>7200</v>
      </c>
      <c r="N251" s="44">
        <f>N252</f>
        <v>6300</v>
      </c>
    </row>
    <row r="252" spans="1:14" ht="18.75">
      <c r="A252" s="8"/>
      <c r="C252" s="8"/>
      <c r="E252" s="8"/>
      <c r="F252" s="37" t="s">
        <v>20</v>
      </c>
      <c r="G252" s="38" t="s">
        <v>79</v>
      </c>
      <c r="H252" s="38" t="s">
        <v>112</v>
      </c>
      <c r="I252" s="38" t="s">
        <v>18</v>
      </c>
      <c r="J252" s="43" t="s">
        <v>165</v>
      </c>
      <c r="K252" s="38" t="s">
        <v>19</v>
      </c>
      <c r="L252" s="44">
        <v>9000</v>
      </c>
      <c r="M252" s="44">
        <v>7200</v>
      </c>
      <c r="N252" s="44">
        <v>6300</v>
      </c>
    </row>
    <row r="253" spans="1:14" ht="66">
      <c r="A253" s="8"/>
      <c r="C253" s="8"/>
      <c r="E253" s="8"/>
      <c r="F253" s="37" t="s">
        <v>470</v>
      </c>
      <c r="G253" s="38" t="s">
        <v>79</v>
      </c>
      <c r="H253" s="38" t="s">
        <v>112</v>
      </c>
      <c r="I253" s="38" t="s">
        <v>18</v>
      </c>
      <c r="J253" s="43" t="s">
        <v>468</v>
      </c>
      <c r="K253" s="38"/>
      <c r="L253" s="44">
        <f>L254</f>
        <v>30</v>
      </c>
      <c r="M253" s="44">
        <f>M254</f>
        <v>30</v>
      </c>
      <c r="N253" s="44">
        <f>N254</f>
        <v>30</v>
      </c>
    </row>
    <row r="254" spans="1:14" ht="18.75">
      <c r="A254" s="8"/>
      <c r="C254" s="8"/>
      <c r="E254" s="8"/>
      <c r="F254" s="37" t="s">
        <v>20</v>
      </c>
      <c r="G254" s="38" t="s">
        <v>79</v>
      </c>
      <c r="H254" s="38" t="s">
        <v>112</v>
      </c>
      <c r="I254" s="38" t="s">
        <v>18</v>
      </c>
      <c r="J254" s="43" t="s">
        <v>468</v>
      </c>
      <c r="K254" s="38" t="s">
        <v>19</v>
      </c>
      <c r="L254" s="44">
        <v>30</v>
      </c>
      <c r="M254" s="44">
        <v>30</v>
      </c>
      <c r="N254" s="44">
        <v>30</v>
      </c>
    </row>
    <row r="255" spans="1:14" ht="33">
      <c r="A255" s="8"/>
      <c r="C255" s="8"/>
      <c r="E255" s="8"/>
      <c r="F255" s="37" t="s">
        <v>160</v>
      </c>
      <c r="G255" s="38" t="s">
        <v>79</v>
      </c>
      <c r="H255" s="38" t="s">
        <v>112</v>
      </c>
      <c r="I255" s="38" t="s">
        <v>18</v>
      </c>
      <c r="J255" s="38" t="s">
        <v>161</v>
      </c>
      <c r="K255" s="38"/>
      <c r="L255" s="44">
        <f>L256</f>
        <v>6960</v>
      </c>
      <c r="M255" s="44">
        <f>M256</f>
        <v>6455</v>
      </c>
      <c r="N255" s="44">
        <f>N256</f>
        <v>5980</v>
      </c>
    </row>
    <row r="256" spans="1:14" ht="18.75">
      <c r="A256" s="8"/>
      <c r="C256" s="8"/>
      <c r="E256" s="8"/>
      <c r="F256" s="37" t="s">
        <v>20</v>
      </c>
      <c r="G256" s="38" t="s">
        <v>79</v>
      </c>
      <c r="H256" s="38" t="s">
        <v>112</v>
      </c>
      <c r="I256" s="38" t="s">
        <v>18</v>
      </c>
      <c r="J256" s="38" t="s">
        <v>161</v>
      </c>
      <c r="K256" s="38" t="s">
        <v>19</v>
      </c>
      <c r="L256" s="44">
        <v>6960</v>
      </c>
      <c r="M256" s="44">
        <v>6455</v>
      </c>
      <c r="N256" s="44">
        <v>5980</v>
      </c>
    </row>
    <row r="257" spans="1:14" ht="100.5" customHeight="1">
      <c r="A257" s="8"/>
      <c r="C257" s="8"/>
      <c r="E257" s="8"/>
      <c r="F257" s="49" t="s">
        <v>478</v>
      </c>
      <c r="G257" s="41" t="s">
        <v>80</v>
      </c>
      <c r="H257" s="50"/>
      <c r="I257" s="50"/>
      <c r="J257" s="50"/>
      <c r="K257" s="50"/>
      <c r="L257" s="51">
        <f>L258+L265+L284+L287</f>
        <v>145740</v>
      </c>
      <c r="M257" s="51">
        <f>M258+M265+M284+M287</f>
        <v>145873.2</v>
      </c>
      <c r="N257" s="51">
        <f>N258+N265+N284+N287</f>
        <v>158873.2</v>
      </c>
    </row>
    <row r="258" spans="1:15" ht="49.5" customHeight="1">
      <c r="A258" s="8"/>
      <c r="C258" s="8"/>
      <c r="E258" s="8"/>
      <c r="F258" s="37" t="s">
        <v>170</v>
      </c>
      <c r="G258" s="38" t="s">
        <v>80</v>
      </c>
      <c r="H258" s="38" t="s">
        <v>15</v>
      </c>
      <c r="I258" s="50"/>
      <c r="J258" s="50"/>
      <c r="K258" s="50"/>
      <c r="L258" s="44">
        <f>L259+L261+L263</f>
        <v>49468.4</v>
      </c>
      <c r="M258" s="44">
        <f>M259+M261+M263</f>
        <v>52631.6</v>
      </c>
      <c r="N258" s="44">
        <f>N259+N261+N263</f>
        <v>52631.6</v>
      </c>
      <c r="O258" s="60"/>
    </row>
    <row r="259" spans="1:14" s="7" customFormat="1" ht="49.5">
      <c r="A259" s="5" t="s">
        <v>122</v>
      </c>
      <c r="B259" s="6" t="s">
        <v>123</v>
      </c>
      <c r="C259" s="5" t="s">
        <v>12</v>
      </c>
      <c r="D259" s="6" t="s">
        <v>13</v>
      </c>
      <c r="E259" s="5" t="s">
        <v>14</v>
      </c>
      <c r="F259" s="37" t="s">
        <v>380</v>
      </c>
      <c r="G259" s="38" t="s">
        <v>80</v>
      </c>
      <c r="H259" s="38" t="s">
        <v>15</v>
      </c>
      <c r="I259" s="38" t="s">
        <v>18</v>
      </c>
      <c r="J259" s="38" t="s">
        <v>166</v>
      </c>
      <c r="K259" s="58"/>
      <c r="L259" s="44">
        <f>L260</f>
        <v>2100</v>
      </c>
      <c r="M259" s="44">
        <f>M260</f>
        <v>0</v>
      </c>
      <c r="N259" s="44">
        <f>N260</f>
        <v>0</v>
      </c>
    </row>
    <row r="260" spans="1:14" s="7" customFormat="1" ht="49.5">
      <c r="A260" s="5"/>
      <c r="B260" s="6"/>
      <c r="C260" s="5"/>
      <c r="D260" s="6"/>
      <c r="E260" s="5"/>
      <c r="F260" s="37" t="s">
        <v>17</v>
      </c>
      <c r="G260" s="38" t="s">
        <v>80</v>
      </c>
      <c r="H260" s="38" t="s">
        <v>15</v>
      </c>
      <c r="I260" s="38" t="s">
        <v>18</v>
      </c>
      <c r="J260" s="38" t="s">
        <v>166</v>
      </c>
      <c r="K260" s="58">
        <v>240</v>
      </c>
      <c r="L260" s="44">
        <v>2100</v>
      </c>
      <c r="M260" s="44">
        <v>0</v>
      </c>
      <c r="N260" s="44">
        <v>0</v>
      </c>
    </row>
    <row r="261" spans="1:14" s="7" customFormat="1" ht="33">
      <c r="A261" s="5"/>
      <c r="B261" s="6"/>
      <c r="C261" s="5"/>
      <c r="D261" s="6"/>
      <c r="E261" s="5"/>
      <c r="F261" s="37" t="s">
        <v>493</v>
      </c>
      <c r="G261" s="38" t="s">
        <v>80</v>
      </c>
      <c r="H261" s="38" t="s">
        <v>15</v>
      </c>
      <c r="I261" s="38" t="s">
        <v>18</v>
      </c>
      <c r="J261" s="38" t="s">
        <v>492</v>
      </c>
      <c r="K261" s="58"/>
      <c r="L261" s="44">
        <f>L262</f>
        <v>45000</v>
      </c>
      <c r="M261" s="44">
        <f>M262</f>
        <v>50000</v>
      </c>
      <c r="N261" s="44">
        <f>N262</f>
        <v>50000</v>
      </c>
    </row>
    <row r="262" spans="1:14" s="7" customFormat="1" ht="49.5">
      <c r="A262" s="5"/>
      <c r="B262" s="6"/>
      <c r="C262" s="5"/>
      <c r="D262" s="6"/>
      <c r="E262" s="5"/>
      <c r="F262" s="37" t="s">
        <v>17</v>
      </c>
      <c r="G262" s="38" t="s">
        <v>80</v>
      </c>
      <c r="H262" s="38" t="s">
        <v>15</v>
      </c>
      <c r="I262" s="38" t="s">
        <v>18</v>
      </c>
      <c r="J262" s="38" t="s">
        <v>492</v>
      </c>
      <c r="K262" s="58">
        <v>240</v>
      </c>
      <c r="L262" s="44">
        <v>45000</v>
      </c>
      <c r="M262" s="44">
        <v>50000</v>
      </c>
      <c r="N262" s="44">
        <v>50000</v>
      </c>
    </row>
    <row r="263" spans="1:14" s="7" customFormat="1" ht="33">
      <c r="A263" s="5"/>
      <c r="B263" s="6"/>
      <c r="C263" s="5"/>
      <c r="D263" s="6"/>
      <c r="E263" s="5"/>
      <c r="F263" s="37" t="s">
        <v>493</v>
      </c>
      <c r="G263" s="38" t="s">
        <v>80</v>
      </c>
      <c r="H263" s="38" t="s">
        <v>15</v>
      </c>
      <c r="I263" s="38" t="s">
        <v>18</v>
      </c>
      <c r="J263" s="38" t="s">
        <v>494</v>
      </c>
      <c r="K263" s="58"/>
      <c r="L263" s="44">
        <f>L264</f>
        <v>2368.4</v>
      </c>
      <c r="M263" s="44">
        <f>M264</f>
        <v>2631.6</v>
      </c>
      <c r="N263" s="44">
        <f>N264</f>
        <v>2631.6</v>
      </c>
    </row>
    <row r="264" spans="1:14" s="7" customFormat="1" ht="49.5">
      <c r="A264" s="5"/>
      <c r="B264" s="6"/>
      <c r="C264" s="5"/>
      <c r="D264" s="6"/>
      <c r="E264" s="5"/>
      <c r="F264" s="37" t="s">
        <v>17</v>
      </c>
      <c r="G264" s="38" t="s">
        <v>80</v>
      </c>
      <c r="H264" s="38" t="s">
        <v>15</v>
      </c>
      <c r="I264" s="38" t="s">
        <v>18</v>
      </c>
      <c r="J264" s="38" t="s">
        <v>494</v>
      </c>
      <c r="K264" s="58">
        <v>240</v>
      </c>
      <c r="L264" s="44">
        <v>2368.4</v>
      </c>
      <c r="M264" s="44">
        <v>2631.6</v>
      </c>
      <c r="N264" s="44">
        <v>2631.6</v>
      </c>
    </row>
    <row r="265" spans="1:14" s="7" customFormat="1" ht="33">
      <c r="A265" s="5"/>
      <c r="B265" s="6"/>
      <c r="C265" s="5"/>
      <c r="D265" s="6"/>
      <c r="E265" s="5"/>
      <c r="F265" s="37" t="s">
        <v>171</v>
      </c>
      <c r="G265" s="38" t="s">
        <v>80</v>
      </c>
      <c r="H265" s="38" t="s">
        <v>23</v>
      </c>
      <c r="I265" s="38"/>
      <c r="J265" s="38"/>
      <c r="K265" s="58"/>
      <c r="L265" s="44">
        <f>L266+L271+L276+L281</f>
        <v>86021.6</v>
      </c>
      <c r="M265" s="44">
        <f>M266+M271+M276+M281</f>
        <v>79841.6</v>
      </c>
      <c r="N265" s="44">
        <f>N266+N271+N276+N281</f>
        <v>79841.6</v>
      </c>
    </row>
    <row r="266" spans="1:14" s="7" customFormat="1" ht="33">
      <c r="A266" s="5"/>
      <c r="B266" s="6"/>
      <c r="C266" s="5"/>
      <c r="D266" s="6"/>
      <c r="E266" s="5"/>
      <c r="F266" s="37" t="s">
        <v>524</v>
      </c>
      <c r="G266" s="38" t="s">
        <v>80</v>
      </c>
      <c r="H266" s="38" t="s">
        <v>23</v>
      </c>
      <c r="I266" s="38" t="s">
        <v>10</v>
      </c>
      <c r="J266" s="38"/>
      <c r="K266" s="58"/>
      <c r="L266" s="44">
        <f>L267+L269</f>
        <v>56940</v>
      </c>
      <c r="M266" s="44">
        <f>M267+M269</f>
        <v>52940</v>
      </c>
      <c r="N266" s="44">
        <f>N267+N269</f>
        <v>52940</v>
      </c>
    </row>
    <row r="267" spans="1:14" ht="18.75">
      <c r="A267" s="8"/>
      <c r="C267" s="8"/>
      <c r="E267" s="8"/>
      <c r="F267" s="37" t="s">
        <v>172</v>
      </c>
      <c r="G267" s="38" t="s">
        <v>80</v>
      </c>
      <c r="H267" s="38" t="s">
        <v>23</v>
      </c>
      <c r="I267" s="38" t="s">
        <v>10</v>
      </c>
      <c r="J267" s="38" t="s">
        <v>167</v>
      </c>
      <c r="K267" s="58"/>
      <c r="L267" s="44">
        <f>L268</f>
        <v>4000</v>
      </c>
      <c r="M267" s="44">
        <f>M268</f>
        <v>0</v>
      </c>
      <c r="N267" s="44">
        <f>N268</f>
        <v>0</v>
      </c>
    </row>
    <row r="268" spans="1:14" ht="82.5">
      <c r="A268" s="8"/>
      <c r="C268" s="8"/>
      <c r="E268" s="8"/>
      <c r="F268" s="37" t="s">
        <v>274</v>
      </c>
      <c r="G268" s="38" t="s">
        <v>80</v>
      </c>
      <c r="H268" s="38" t="s">
        <v>23</v>
      </c>
      <c r="I268" s="38" t="s">
        <v>10</v>
      </c>
      <c r="J268" s="38" t="s">
        <v>167</v>
      </c>
      <c r="K268" s="58">
        <v>810</v>
      </c>
      <c r="L268" s="44">
        <v>4000</v>
      </c>
      <c r="M268" s="44">
        <v>0</v>
      </c>
      <c r="N268" s="44">
        <v>0</v>
      </c>
    </row>
    <row r="269" spans="1:14" ht="132">
      <c r="A269" s="8"/>
      <c r="C269" s="8"/>
      <c r="E269" s="8"/>
      <c r="F269" s="37" t="s">
        <v>523</v>
      </c>
      <c r="G269" s="38" t="s">
        <v>80</v>
      </c>
      <c r="H269" s="38" t="s">
        <v>23</v>
      </c>
      <c r="I269" s="38" t="s">
        <v>10</v>
      </c>
      <c r="J269" s="38" t="s">
        <v>499</v>
      </c>
      <c r="K269" s="58"/>
      <c r="L269" s="44">
        <f>L270</f>
        <v>52940</v>
      </c>
      <c r="M269" s="44">
        <f>M270</f>
        <v>52940</v>
      </c>
      <c r="N269" s="44">
        <f>N270</f>
        <v>52940</v>
      </c>
    </row>
    <row r="270" spans="1:14" ht="82.5">
      <c r="A270" s="8"/>
      <c r="C270" s="8"/>
      <c r="E270" s="8"/>
      <c r="F270" s="37" t="s">
        <v>274</v>
      </c>
      <c r="G270" s="38" t="s">
        <v>80</v>
      </c>
      <c r="H270" s="38" t="s">
        <v>23</v>
      </c>
      <c r="I270" s="38" t="s">
        <v>10</v>
      </c>
      <c r="J270" s="38" t="s">
        <v>499</v>
      </c>
      <c r="K270" s="58">
        <v>810</v>
      </c>
      <c r="L270" s="44">
        <v>52940</v>
      </c>
      <c r="M270" s="44">
        <v>52940</v>
      </c>
      <c r="N270" s="44">
        <v>52940</v>
      </c>
    </row>
    <row r="271" spans="1:14" ht="33">
      <c r="A271" s="8"/>
      <c r="C271" s="8"/>
      <c r="E271" s="8"/>
      <c r="F271" s="37" t="s">
        <v>525</v>
      </c>
      <c r="G271" s="38" t="s">
        <v>80</v>
      </c>
      <c r="H271" s="38" t="s">
        <v>23</v>
      </c>
      <c r="I271" s="38" t="s">
        <v>46</v>
      </c>
      <c r="J271" s="38"/>
      <c r="K271" s="58"/>
      <c r="L271" s="44">
        <f>L272+L274</f>
        <v>18221.6</v>
      </c>
      <c r="M271" s="44">
        <f>M272+M274</f>
        <v>16221.6</v>
      </c>
      <c r="N271" s="44">
        <f>N272+N274</f>
        <v>16221.6</v>
      </c>
    </row>
    <row r="272" spans="1:14" ht="18.75">
      <c r="A272" s="8"/>
      <c r="C272" s="8"/>
      <c r="E272" s="8"/>
      <c r="F272" s="37" t="s">
        <v>173</v>
      </c>
      <c r="G272" s="38" t="s">
        <v>80</v>
      </c>
      <c r="H272" s="38" t="s">
        <v>23</v>
      </c>
      <c r="I272" s="38" t="s">
        <v>46</v>
      </c>
      <c r="J272" s="38" t="s">
        <v>168</v>
      </c>
      <c r="K272" s="58"/>
      <c r="L272" s="44">
        <f>L273</f>
        <v>2000</v>
      </c>
      <c r="M272" s="44">
        <f>M273</f>
        <v>0</v>
      </c>
      <c r="N272" s="44">
        <f>N273</f>
        <v>0</v>
      </c>
    </row>
    <row r="273" spans="1:14" ht="82.5">
      <c r="A273" s="8"/>
      <c r="C273" s="8"/>
      <c r="E273" s="8"/>
      <c r="F273" s="37" t="s">
        <v>274</v>
      </c>
      <c r="G273" s="38" t="s">
        <v>80</v>
      </c>
      <c r="H273" s="38" t="s">
        <v>23</v>
      </c>
      <c r="I273" s="38" t="s">
        <v>46</v>
      </c>
      <c r="J273" s="38" t="s">
        <v>168</v>
      </c>
      <c r="K273" s="58">
        <v>810</v>
      </c>
      <c r="L273" s="44">
        <v>2000</v>
      </c>
      <c r="M273" s="44">
        <v>0</v>
      </c>
      <c r="N273" s="44">
        <v>0</v>
      </c>
    </row>
    <row r="274" spans="1:14" ht="132">
      <c r="A274" s="8"/>
      <c r="C274" s="8"/>
      <c r="E274" s="8"/>
      <c r="F274" s="37" t="s">
        <v>523</v>
      </c>
      <c r="G274" s="38" t="s">
        <v>80</v>
      </c>
      <c r="H274" s="38" t="s">
        <v>23</v>
      </c>
      <c r="I274" s="38" t="s">
        <v>46</v>
      </c>
      <c r="J274" s="38" t="s">
        <v>499</v>
      </c>
      <c r="K274" s="58"/>
      <c r="L274" s="44">
        <f>L275</f>
        <v>16221.6</v>
      </c>
      <c r="M274" s="44">
        <f>M275</f>
        <v>16221.6</v>
      </c>
      <c r="N274" s="44">
        <f>N275</f>
        <v>16221.6</v>
      </c>
    </row>
    <row r="275" spans="1:15" ht="82.5">
      <c r="A275" s="8"/>
      <c r="C275" s="8"/>
      <c r="E275" s="8"/>
      <c r="F275" s="37" t="s">
        <v>274</v>
      </c>
      <c r="G275" s="38" t="s">
        <v>80</v>
      </c>
      <c r="H275" s="38" t="s">
        <v>23</v>
      </c>
      <c r="I275" s="38" t="s">
        <v>46</v>
      </c>
      <c r="J275" s="38" t="s">
        <v>499</v>
      </c>
      <c r="K275" s="58">
        <v>810</v>
      </c>
      <c r="L275" s="44">
        <v>16221.6</v>
      </c>
      <c r="M275" s="44">
        <v>16221.6</v>
      </c>
      <c r="N275" s="44">
        <v>16221.6</v>
      </c>
      <c r="O275" s="60"/>
    </row>
    <row r="276" spans="1:14" ht="33">
      <c r="A276" s="8"/>
      <c r="C276" s="8"/>
      <c r="E276" s="8"/>
      <c r="F276" s="37" t="s">
        <v>526</v>
      </c>
      <c r="G276" s="38" t="s">
        <v>80</v>
      </c>
      <c r="H276" s="38" t="s">
        <v>23</v>
      </c>
      <c r="I276" s="38" t="s">
        <v>74</v>
      </c>
      <c r="J276" s="38"/>
      <c r="K276" s="58"/>
      <c r="L276" s="44">
        <f>L277+L279</f>
        <v>1360</v>
      </c>
      <c r="M276" s="44">
        <f>M277+M279</f>
        <v>1180</v>
      </c>
      <c r="N276" s="44">
        <f>N277+N279</f>
        <v>1180</v>
      </c>
    </row>
    <row r="277" spans="1:14" ht="18.75">
      <c r="A277" s="8"/>
      <c r="C277" s="8"/>
      <c r="E277" s="8"/>
      <c r="F277" s="37" t="s">
        <v>174</v>
      </c>
      <c r="G277" s="38" t="s">
        <v>80</v>
      </c>
      <c r="H277" s="38" t="s">
        <v>23</v>
      </c>
      <c r="I277" s="38" t="s">
        <v>74</v>
      </c>
      <c r="J277" s="38" t="s">
        <v>169</v>
      </c>
      <c r="K277" s="58"/>
      <c r="L277" s="44">
        <f>L278</f>
        <v>680</v>
      </c>
      <c r="M277" s="44">
        <f>M278</f>
        <v>500</v>
      </c>
      <c r="N277" s="44">
        <f>N278</f>
        <v>500</v>
      </c>
    </row>
    <row r="278" spans="1:14" ht="82.5">
      <c r="A278" s="8"/>
      <c r="C278" s="8"/>
      <c r="E278" s="8"/>
      <c r="F278" s="37" t="s">
        <v>274</v>
      </c>
      <c r="G278" s="38" t="s">
        <v>80</v>
      </c>
      <c r="H278" s="38" t="s">
        <v>23</v>
      </c>
      <c r="I278" s="38" t="s">
        <v>74</v>
      </c>
      <c r="J278" s="38" t="s">
        <v>169</v>
      </c>
      <c r="K278" s="58">
        <v>810</v>
      </c>
      <c r="L278" s="44">
        <v>680</v>
      </c>
      <c r="M278" s="44">
        <v>500</v>
      </c>
      <c r="N278" s="44">
        <v>500</v>
      </c>
    </row>
    <row r="279" spans="1:14" ht="132">
      <c r="A279" s="8"/>
      <c r="C279" s="8"/>
      <c r="E279" s="8"/>
      <c r="F279" s="37" t="s">
        <v>523</v>
      </c>
      <c r="G279" s="38" t="s">
        <v>80</v>
      </c>
      <c r="H279" s="38" t="s">
        <v>23</v>
      </c>
      <c r="I279" s="38" t="s">
        <v>74</v>
      </c>
      <c r="J279" s="38" t="s">
        <v>499</v>
      </c>
      <c r="K279" s="58"/>
      <c r="L279" s="44">
        <f>L280</f>
        <v>680</v>
      </c>
      <c r="M279" s="44">
        <f>M280</f>
        <v>680</v>
      </c>
      <c r="N279" s="44">
        <f>N280</f>
        <v>680</v>
      </c>
    </row>
    <row r="280" spans="1:14" ht="82.5">
      <c r="A280" s="8"/>
      <c r="C280" s="8"/>
      <c r="E280" s="8"/>
      <c r="F280" s="37" t="s">
        <v>274</v>
      </c>
      <c r="G280" s="38" t="s">
        <v>80</v>
      </c>
      <c r="H280" s="38" t="s">
        <v>23</v>
      </c>
      <c r="I280" s="38" t="s">
        <v>74</v>
      </c>
      <c r="J280" s="38" t="s">
        <v>499</v>
      </c>
      <c r="K280" s="58">
        <v>810</v>
      </c>
      <c r="L280" s="44">
        <v>680</v>
      </c>
      <c r="M280" s="44">
        <v>680</v>
      </c>
      <c r="N280" s="44">
        <v>680</v>
      </c>
    </row>
    <row r="281" spans="1:14" ht="33">
      <c r="A281" s="8"/>
      <c r="C281" s="8"/>
      <c r="E281" s="8"/>
      <c r="F281" s="37" t="s">
        <v>527</v>
      </c>
      <c r="G281" s="38" t="s">
        <v>80</v>
      </c>
      <c r="H281" s="38" t="s">
        <v>23</v>
      </c>
      <c r="I281" s="38" t="s">
        <v>76</v>
      </c>
      <c r="J281" s="38" t="s">
        <v>499</v>
      </c>
      <c r="K281" s="58"/>
      <c r="L281" s="44">
        <f aca="true" t="shared" si="1" ref="L281:N282">L282</f>
        <v>9500</v>
      </c>
      <c r="M281" s="44">
        <f t="shared" si="1"/>
        <v>9500</v>
      </c>
      <c r="N281" s="44">
        <f t="shared" si="1"/>
        <v>9500</v>
      </c>
    </row>
    <row r="282" spans="1:14" ht="132">
      <c r="A282" s="8"/>
      <c r="C282" s="8"/>
      <c r="E282" s="8"/>
      <c r="F282" s="37" t="s">
        <v>523</v>
      </c>
      <c r="G282" s="38" t="s">
        <v>80</v>
      </c>
      <c r="H282" s="38" t="s">
        <v>23</v>
      </c>
      <c r="I282" s="38" t="s">
        <v>76</v>
      </c>
      <c r="J282" s="38" t="s">
        <v>499</v>
      </c>
      <c r="K282" s="58"/>
      <c r="L282" s="44">
        <f t="shared" si="1"/>
        <v>9500</v>
      </c>
      <c r="M282" s="44">
        <f t="shared" si="1"/>
        <v>9500</v>
      </c>
      <c r="N282" s="44">
        <f t="shared" si="1"/>
        <v>9500</v>
      </c>
    </row>
    <row r="283" spans="1:14" ht="82.5">
      <c r="A283" s="8"/>
      <c r="C283" s="8"/>
      <c r="E283" s="8"/>
      <c r="F283" s="37" t="s">
        <v>274</v>
      </c>
      <c r="G283" s="38" t="s">
        <v>80</v>
      </c>
      <c r="H283" s="38" t="s">
        <v>23</v>
      </c>
      <c r="I283" s="38" t="s">
        <v>76</v>
      </c>
      <c r="J283" s="38" t="s">
        <v>499</v>
      </c>
      <c r="K283" s="58">
        <v>810</v>
      </c>
      <c r="L283" s="44">
        <v>9500</v>
      </c>
      <c r="M283" s="44">
        <v>9500</v>
      </c>
      <c r="N283" s="44">
        <v>9500</v>
      </c>
    </row>
    <row r="284" spans="1:14" ht="33">
      <c r="A284" s="8"/>
      <c r="C284" s="8"/>
      <c r="E284" s="8"/>
      <c r="F284" s="37" t="s">
        <v>234</v>
      </c>
      <c r="G284" s="38" t="s">
        <v>80</v>
      </c>
      <c r="H284" s="38" t="s">
        <v>34</v>
      </c>
      <c r="I284" s="38"/>
      <c r="J284" s="38"/>
      <c r="K284" s="58"/>
      <c r="L284" s="44">
        <f aca="true" t="shared" si="2" ref="L284:N285">L285</f>
        <v>250</v>
      </c>
      <c r="M284" s="44">
        <f t="shared" si="2"/>
        <v>200</v>
      </c>
      <c r="N284" s="44">
        <f t="shared" si="2"/>
        <v>200</v>
      </c>
    </row>
    <row r="285" spans="1:14" ht="49.5">
      <c r="A285" s="8"/>
      <c r="C285" s="8"/>
      <c r="E285" s="8"/>
      <c r="F285" s="56" t="s">
        <v>277</v>
      </c>
      <c r="G285" s="38" t="s">
        <v>80</v>
      </c>
      <c r="H285" s="38" t="s">
        <v>34</v>
      </c>
      <c r="I285" s="38" t="s">
        <v>18</v>
      </c>
      <c r="J285" s="38" t="s">
        <v>233</v>
      </c>
      <c r="K285" s="58"/>
      <c r="L285" s="44">
        <f>L286</f>
        <v>250</v>
      </c>
      <c r="M285" s="44">
        <f t="shared" si="2"/>
        <v>200</v>
      </c>
      <c r="N285" s="44">
        <f t="shared" si="2"/>
        <v>200</v>
      </c>
    </row>
    <row r="286" spans="1:14" ht="49.5">
      <c r="A286" s="8" t="s">
        <v>122</v>
      </c>
      <c r="B286" s="9" t="s">
        <v>123</v>
      </c>
      <c r="C286" s="8" t="s">
        <v>124</v>
      </c>
      <c r="D286" s="9" t="s">
        <v>125</v>
      </c>
      <c r="E286" s="8" t="s">
        <v>75</v>
      </c>
      <c r="F286" s="37" t="s">
        <v>17</v>
      </c>
      <c r="G286" s="38" t="s">
        <v>80</v>
      </c>
      <c r="H286" s="38" t="s">
        <v>34</v>
      </c>
      <c r="I286" s="38" t="s">
        <v>18</v>
      </c>
      <c r="J286" s="38" t="s">
        <v>233</v>
      </c>
      <c r="K286" s="38" t="s">
        <v>16</v>
      </c>
      <c r="L286" s="44">
        <v>250</v>
      </c>
      <c r="M286" s="44">
        <v>200</v>
      </c>
      <c r="N286" s="44">
        <v>200</v>
      </c>
    </row>
    <row r="287" spans="1:14" ht="18.75">
      <c r="A287" s="8"/>
      <c r="C287" s="8"/>
      <c r="E287" s="8"/>
      <c r="F287" s="37" t="s">
        <v>312</v>
      </c>
      <c r="G287" s="38" t="s">
        <v>80</v>
      </c>
      <c r="H287" s="38" t="s">
        <v>39</v>
      </c>
      <c r="I287" s="38"/>
      <c r="J287" s="38"/>
      <c r="K287" s="38"/>
      <c r="L287" s="44">
        <f>L288+L290+L292</f>
        <v>10000</v>
      </c>
      <c r="M287" s="44">
        <f>M288+M290+M292</f>
        <v>13200</v>
      </c>
      <c r="N287" s="44">
        <f>N288+N290+N292</f>
        <v>26200</v>
      </c>
    </row>
    <row r="288" spans="1:14" ht="115.5">
      <c r="A288" s="8"/>
      <c r="C288" s="8"/>
      <c r="E288" s="8"/>
      <c r="F288" s="37" t="s">
        <v>311</v>
      </c>
      <c r="G288" s="38" t="s">
        <v>80</v>
      </c>
      <c r="H288" s="38" t="s">
        <v>39</v>
      </c>
      <c r="I288" s="38" t="s">
        <v>18</v>
      </c>
      <c r="J288" s="38" t="s">
        <v>462</v>
      </c>
      <c r="K288" s="38"/>
      <c r="L288" s="44">
        <f>L289</f>
        <v>10000</v>
      </c>
      <c r="M288" s="44">
        <f>M289</f>
        <v>2700</v>
      </c>
      <c r="N288" s="44">
        <f>N289</f>
        <v>2050</v>
      </c>
    </row>
    <row r="289" spans="1:14" ht="49.5">
      <c r="A289" s="8"/>
      <c r="C289" s="8"/>
      <c r="E289" s="8"/>
      <c r="F289" s="37" t="s">
        <v>17</v>
      </c>
      <c r="G289" s="38" t="s">
        <v>80</v>
      </c>
      <c r="H289" s="38" t="s">
        <v>39</v>
      </c>
      <c r="I289" s="38" t="s">
        <v>18</v>
      </c>
      <c r="J289" s="38" t="s">
        <v>462</v>
      </c>
      <c r="K289" s="43" t="s">
        <v>16</v>
      </c>
      <c r="L289" s="44">
        <v>10000</v>
      </c>
      <c r="M289" s="44">
        <v>2700</v>
      </c>
      <c r="N289" s="44">
        <v>2050</v>
      </c>
    </row>
    <row r="290" spans="1:14" ht="115.5">
      <c r="A290" s="8"/>
      <c r="C290" s="8"/>
      <c r="E290" s="8"/>
      <c r="F290" s="37" t="s">
        <v>311</v>
      </c>
      <c r="G290" s="38" t="s">
        <v>80</v>
      </c>
      <c r="H290" s="38" t="s">
        <v>39</v>
      </c>
      <c r="I290" s="38" t="s">
        <v>18</v>
      </c>
      <c r="J290" s="38" t="s">
        <v>490</v>
      </c>
      <c r="K290" s="38"/>
      <c r="L290" s="44">
        <f>L291</f>
        <v>0</v>
      </c>
      <c r="M290" s="44">
        <f>M291</f>
        <v>10000</v>
      </c>
      <c r="N290" s="44">
        <f>N291</f>
        <v>23000</v>
      </c>
    </row>
    <row r="291" spans="1:14" ht="49.5">
      <c r="A291" s="8"/>
      <c r="C291" s="8"/>
      <c r="E291" s="8"/>
      <c r="F291" s="37" t="s">
        <v>17</v>
      </c>
      <c r="G291" s="38" t="s">
        <v>80</v>
      </c>
      <c r="H291" s="38" t="s">
        <v>39</v>
      </c>
      <c r="I291" s="38" t="s">
        <v>18</v>
      </c>
      <c r="J291" s="38" t="s">
        <v>490</v>
      </c>
      <c r="K291" s="38" t="s">
        <v>16</v>
      </c>
      <c r="L291" s="44">
        <v>0</v>
      </c>
      <c r="M291" s="44">
        <v>10000</v>
      </c>
      <c r="N291" s="44">
        <v>23000</v>
      </c>
    </row>
    <row r="292" spans="1:14" ht="115.5">
      <c r="A292" s="8"/>
      <c r="C292" s="8"/>
      <c r="E292" s="8"/>
      <c r="F292" s="37" t="s">
        <v>311</v>
      </c>
      <c r="G292" s="38" t="s">
        <v>80</v>
      </c>
      <c r="H292" s="38" t="s">
        <v>39</v>
      </c>
      <c r="I292" s="38" t="s">
        <v>18</v>
      </c>
      <c r="J292" s="38" t="s">
        <v>491</v>
      </c>
      <c r="K292" s="38"/>
      <c r="L292" s="44">
        <f>L293</f>
        <v>0</v>
      </c>
      <c r="M292" s="44">
        <f>M293</f>
        <v>500</v>
      </c>
      <c r="N292" s="44">
        <f>N293</f>
        <v>1150</v>
      </c>
    </row>
    <row r="293" spans="1:14" ht="49.5">
      <c r="A293" s="8"/>
      <c r="C293" s="8"/>
      <c r="E293" s="8"/>
      <c r="F293" s="37" t="s">
        <v>17</v>
      </c>
      <c r="G293" s="38" t="s">
        <v>80</v>
      </c>
      <c r="H293" s="38" t="s">
        <v>39</v>
      </c>
      <c r="I293" s="38" t="s">
        <v>18</v>
      </c>
      <c r="J293" s="38" t="s">
        <v>491</v>
      </c>
      <c r="K293" s="38" t="s">
        <v>16</v>
      </c>
      <c r="L293" s="44">
        <v>0</v>
      </c>
      <c r="M293" s="44">
        <v>500</v>
      </c>
      <c r="N293" s="44">
        <v>1150</v>
      </c>
    </row>
    <row r="294" spans="1:14" ht="99">
      <c r="A294" s="8"/>
      <c r="C294" s="8"/>
      <c r="E294" s="8"/>
      <c r="F294" s="49" t="s">
        <v>471</v>
      </c>
      <c r="G294" s="41" t="s">
        <v>83</v>
      </c>
      <c r="H294" s="38"/>
      <c r="I294" s="38"/>
      <c r="J294" s="38"/>
      <c r="K294" s="38"/>
      <c r="L294" s="51">
        <f>L295+L305+L308+L311+L314</f>
        <v>4767.5</v>
      </c>
      <c r="M294" s="51">
        <f>M295+M305+M308+M311+M314</f>
        <v>4432.5</v>
      </c>
      <c r="N294" s="51">
        <f>N295+N305+N308+N311+N314</f>
        <v>3807.5</v>
      </c>
    </row>
    <row r="295" spans="1:14" ht="82.5">
      <c r="A295" s="8"/>
      <c r="C295" s="8"/>
      <c r="E295" s="8"/>
      <c r="F295" s="37" t="s">
        <v>404</v>
      </c>
      <c r="G295" s="38" t="s">
        <v>83</v>
      </c>
      <c r="H295" s="38" t="s">
        <v>15</v>
      </c>
      <c r="I295" s="38"/>
      <c r="J295" s="38"/>
      <c r="K295" s="38"/>
      <c r="L295" s="44">
        <f>L296+L298+L301+L303</f>
        <v>3811</v>
      </c>
      <c r="M295" s="44">
        <f>M296+M298+M301+M303</f>
        <v>3531</v>
      </c>
      <c r="N295" s="44">
        <f>N296+N298+N301+N303</f>
        <v>2906</v>
      </c>
    </row>
    <row r="296" spans="1:14" ht="33">
      <c r="A296" s="8"/>
      <c r="C296" s="8"/>
      <c r="E296" s="8"/>
      <c r="F296" s="37" t="s">
        <v>488</v>
      </c>
      <c r="G296" s="38" t="s">
        <v>83</v>
      </c>
      <c r="H296" s="38" t="s">
        <v>15</v>
      </c>
      <c r="I296" s="38" t="s">
        <v>18</v>
      </c>
      <c r="J296" s="38" t="s">
        <v>175</v>
      </c>
      <c r="K296" s="38"/>
      <c r="L296" s="44">
        <f>L297</f>
        <v>1875</v>
      </c>
      <c r="M296" s="44">
        <f>M297</f>
        <v>1740</v>
      </c>
      <c r="N296" s="44">
        <f>N297</f>
        <v>1610</v>
      </c>
    </row>
    <row r="297" spans="1:15" ht="33">
      <c r="A297" s="8" t="s">
        <v>122</v>
      </c>
      <c r="B297" s="9" t="s">
        <v>123</v>
      </c>
      <c r="C297" s="8" t="s">
        <v>124</v>
      </c>
      <c r="D297" s="9" t="s">
        <v>125</v>
      </c>
      <c r="E297" s="8" t="s">
        <v>26</v>
      </c>
      <c r="F297" s="37" t="s">
        <v>29</v>
      </c>
      <c r="G297" s="38" t="s">
        <v>83</v>
      </c>
      <c r="H297" s="38" t="s">
        <v>15</v>
      </c>
      <c r="I297" s="38" t="s">
        <v>18</v>
      </c>
      <c r="J297" s="38" t="s">
        <v>175</v>
      </c>
      <c r="K297" s="38" t="s">
        <v>28</v>
      </c>
      <c r="L297" s="44">
        <v>1875</v>
      </c>
      <c r="M297" s="44">
        <v>1740</v>
      </c>
      <c r="N297" s="44">
        <v>1610</v>
      </c>
      <c r="O297" s="60"/>
    </row>
    <row r="298" spans="1:15" ht="49.5">
      <c r="A298" s="8"/>
      <c r="C298" s="8"/>
      <c r="E298" s="8"/>
      <c r="F298" s="37" t="s">
        <v>495</v>
      </c>
      <c r="G298" s="38" t="s">
        <v>83</v>
      </c>
      <c r="H298" s="38" t="s">
        <v>15</v>
      </c>
      <c r="I298" s="38" t="s">
        <v>18</v>
      </c>
      <c r="J298" s="38" t="s">
        <v>496</v>
      </c>
      <c r="K298" s="38"/>
      <c r="L298" s="44">
        <f>L299+L300</f>
        <v>901</v>
      </c>
      <c r="M298" s="44">
        <f>M299+M300</f>
        <v>751</v>
      </c>
      <c r="N298" s="44">
        <f>N299+N300</f>
        <v>751</v>
      </c>
      <c r="O298" s="60"/>
    </row>
    <row r="299" spans="1:14" ht="49.5">
      <c r="A299" s="8" t="s">
        <v>122</v>
      </c>
      <c r="B299" s="9" t="s">
        <v>123</v>
      </c>
      <c r="C299" s="8" t="s">
        <v>126</v>
      </c>
      <c r="D299" s="9" t="s">
        <v>127</v>
      </c>
      <c r="E299" s="8" t="s">
        <v>14</v>
      </c>
      <c r="F299" s="37" t="s">
        <v>17</v>
      </c>
      <c r="G299" s="38" t="s">
        <v>83</v>
      </c>
      <c r="H299" s="38" t="s">
        <v>15</v>
      </c>
      <c r="I299" s="38" t="s">
        <v>18</v>
      </c>
      <c r="J299" s="38" t="s">
        <v>496</v>
      </c>
      <c r="K299" s="38" t="s">
        <v>16</v>
      </c>
      <c r="L299" s="44">
        <v>900</v>
      </c>
      <c r="M299" s="44">
        <v>750</v>
      </c>
      <c r="N299" s="44">
        <v>750</v>
      </c>
    </row>
    <row r="300" spans="1:14" ht="18.75">
      <c r="A300" s="8"/>
      <c r="C300" s="8"/>
      <c r="E300" s="8"/>
      <c r="F300" s="37" t="s">
        <v>31</v>
      </c>
      <c r="G300" s="38" t="s">
        <v>83</v>
      </c>
      <c r="H300" s="38" t="s">
        <v>15</v>
      </c>
      <c r="I300" s="38" t="s">
        <v>18</v>
      </c>
      <c r="J300" s="38" t="s">
        <v>496</v>
      </c>
      <c r="K300" s="38" t="s">
        <v>30</v>
      </c>
      <c r="L300" s="44">
        <v>1</v>
      </c>
      <c r="M300" s="44">
        <v>1</v>
      </c>
      <c r="N300" s="44">
        <v>1</v>
      </c>
    </row>
    <row r="301" spans="1:14" ht="33">
      <c r="A301" s="8"/>
      <c r="C301" s="8"/>
      <c r="E301" s="8"/>
      <c r="F301" s="37" t="s">
        <v>406</v>
      </c>
      <c r="G301" s="38" t="s">
        <v>83</v>
      </c>
      <c r="H301" s="38" t="s">
        <v>15</v>
      </c>
      <c r="I301" s="38" t="s">
        <v>18</v>
      </c>
      <c r="J301" s="38" t="s">
        <v>400</v>
      </c>
      <c r="K301" s="38"/>
      <c r="L301" s="44">
        <f>L302</f>
        <v>35</v>
      </c>
      <c r="M301" s="44">
        <f>M302</f>
        <v>40</v>
      </c>
      <c r="N301" s="44">
        <f>N302</f>
        <v>45</v>
      </c>
    </row>
    <row r="302" spans="1:14" ht="49.5">
      <c r="A302" s="8"/>
      <c r="C302" s="8"/>
      <c r="E302" s="8"/>
      <c r="F302" s="37" t="s">
        <v>17</v>
      </c>
      <c r="G302" s="38" t="s">
        <v>83</v>
      </c>
      <c r="H302" s="38" t="s">
        <v>15</v>
      </c>
      <c r="I302" s="38" t="s">
        <v>18</v>
      </c>
      <c r="J302" s="38" t="s">
        <v>400</v>
      </c>
      <c r="K302" s="38" t="s">
        <v>16</v>
      </c>
      <c r="L302" s="44">
        <v>35</v>
      </c>
      <c r="M302" s="44">
        <v>40</v>
      </c>
      <c r="N302" s="44">
        <v>45</v>
      </c>
    </row>
    <row r="303" spans="1:14" ht="66">
      <c r="A303" s="8"/>
      <c r="C303" s="8"/>
      <c r="E303" s="8"/>
      <c r="F303" s="37" t="s">
        <v>405</v>
      </c>
      <c r="G303" s="38" t="s">
        <v>83</v>
      </c>
      <c r="H303" s="38" t="s">
        <v>15</v>
      </c>
      <c r="I303" s="38" t="s">
        <v>18</v>
      </c>
      <c r="J303" s="38" t="s">
        <v>244</v>
      </c>
      <c r="K303" s="38"/>
      <c r="L303" s="44">
        <f>L304</f>
        <v>1000</v>
      </c>
      <c r="M303" s="44">
        <f>M304</f>
        <v>1000</v>
      </c>
      <c r="N303" s="44">
        <f>N304</f>
        <v>500</v>
      </c>
    </row>
    <row r="304" spans="1:14" ht="49.5">
      <c r="A304" s="8"/>
      <c r="C304" s="8"/>
      <c r="E304" s="8"/>
      <c r="F304" s="37" t="s">
        <v>17</v>
      </c>
      <c r="G304" s="38" t="s">
        <v>83</v>
      </c>
      <c r="H304" s="38" t="s">
        <v>15</v>
      </c>
      <c r="I304" s="38" t="s">
        <v>18</v>
      </c>
      <c r="J304" s="38" t="s">
        <v>244</v>
      </c>
      <c r="K304" s="38" t="s">
        <v>16</v>
      </c>
      <c r="L304" s="44">
        <v>1000</v>
      </c>
      <c r="M304" s="44">
        <v>1000</v>
      </c>
      <c r="N304" s="44">
        <v>500</v>
      </c>
    </row>
    <row r="305" spans="1:14" ht="18.75">
      <c r="A305" s="8"/>
      <c r="C305" s="8"/>
      <c r="E305" s="8"/>
      <c r="F305" s="37" t="s">
        <v>178</v>
      </c>
      <c r="G305" s="38" t="s">
        <v>83</v>
      </c>
      <c r="H305" s="38" t="s">
        <v>23</v>
      </c>
      <c r="I305" s="38"/>
      <c r="J305" s="38"/>
      <c r="K305" s="38"/>
      <c r="L305" s="44">
        <f aca="true" t="shared" si="3" ref="L305:N306">L306</f>
        <v>31.5</v>
      </c>
      <c r="M305" s="44">
        <f t="shared" si="3"/>
        <v>31.5</v>
      </c>
      <c r="N305" s="44">
        <f t="shared" si="3"/>
        <v>31.5</v>
      </c>
    </row>
    <row r="306" spans="1:14" ht="49.5">
      <c r="A306" s="8"/>
      <c r="C306" s="8"/>
      <c r="E306" s="8"/>
      <c r="F306" s="37" t="s">
        <v>407</v>
      </c>
      <c r="G306" s="38" t="s">
        <v>83</v>
      </c>
      <c r="H306" s="38" t="s">
        <v>23</v>
      </c>
      <c r="I306" s="38" t="s">
        <v>18</v>
      </c>
      <c r="J306" s="38" t="s">
        <v>176</v>
      </c>
      <c r="K306" s="38"/>
      <c r="L306" s="44">
        <f t="shared" si="3"/>
        <v>31.5</v>
      </c>
      <c r="M306" s="44">
        <f t="shared" si="3"/>
        <v>31.5</v>
      </c>
      <c r="N306" s="44">
        <f t="shared" si="3"/>
        <v>31.5</v>
      </c>
    </row>
    <row r="307" spans="1:14" ht="49.5">
      <c r="A307" s="8"/>
      <c r="C307" s="8"/>
      <c r="E307" s="8"/>
      <c r="F307" s="37" t="s">
        <v>17</v>
      </c>
      <c r="G307" s="38" t="s">
        <v>83</v>
      </c>
      <c r="H307" s="38" t="s">
        <v>23</v>
      </c>
      <c r="I307" s="38" t="s">
        <v>18</v>
      </c>
      <c r="J307" s="38" t="s">
        <v>176</v>
      </c>
      <c r="K307" s="38" t="s">
        <v>16</v>
      </c>
      <c r="L307" s="44">
        <v>31.5</v>
      </c>
      <c r="M307" s="44">
        <v>31.5</v>
      </c>
      <c r="N307" s="44">
        <v>31.5</v>
      </c>
    </row>
    <row r="308" spans="1:14" ht="33">
      <c r="A308" s="8"/>
      <c r="C308" s="8"/>
      <c r="E308" s="8"/>
      <c r="F308" s="37" t="s">
        <v>182</v>
      </c>
      <c r="G308" s="38" t="s">
        <v>83</v>
      </c>
      <c r="H308" s="38" t="s">
        <v>34</v>
      </c>
      <c r="I308" s="38"/>
      <c r="J308" s="38"/>
      <c r="K308" s="38"/>
      <c r="L308" s="44">
        <f aca="true" t="shared" si="4" ref="L308:N309">L309</f>
        <v>25</v>
      </c>
      <c r="M308" s="44">
        <f t="shared" si="4"/>
        <v>20</v>
      </c>
      <c r="N308" s="44">
        <f t="shared" si="4"/>
        <v>20</v>
      </c>
    </row>
    <row r="309" spans="1:14" ht="49.5">
      <c r="A309" s="8"/>
      <c r="C309" s="8"/>
      <c r="E309" s="8"/>
      <c r="F309" s="37" t="s">
        <v>408</v>
      </c>
      <c r="G309" s="38" t="s">
        <v>83</v>
      </c>
      <c r="H309" s="38" t="s">
        <v>34</v>
      </c>
      <c r="I309" s="38" t="s">
        <v>18</v>
      </c>
      <c r="J309" s="38" t="s">
        <v>179</v>
      </c>
      <c r="K309" s="38"/>
      <c r="L309" s="44">
        <f t="shared" si="4"/>
        <v>25</v>
      </c>
      <c r="M309" s="44">
        <f t="shared" si="4"/>
        <v>20</v>
      </c>
      <c r="N309" s="44">
        <f t="shared" si="4"/>
        <v>20</v>
      </c>
    </row>
    <row r="310" spans="1:14" ht="49.5">
      <c r="A310" s="8" t="s">
        <v>122</v>
      </c>
      <c r="B310" s="9" t="s">
        <v>123</v>
      </c>
      <c r="C310" s="8" t="s">
        <v>126</v>
      </c>
      <c r="D310" s="9" t="s">
        <v>127</v>
      </c>
      <c r="E310" s="8" t="s">
        <v>45</v>
      </c>
      <c r="F310" s="37" t="s">
        <v>17</v>
      </c>
      <c r="G310" s="38" t="s">
        <v>83</v>
      </c>
      <c r="H310" s="38" t="s">
        <v>34</v>
      </c>
      <c r="I310" s="38" t="s">
        <v>18</v>
      </c>
      <c r="J310" s="38" t="s">
        <v>179</v>
      </c>
      <c r="K310" s="38" t="s">
        <v>16</v>
      </c>
      <c r="L310" s="44">
        <v>25</v>
      </c>
      <c r="M310" s="44">
        <v>20</v>
      </c>
      <c r="N310" s="44">
        <v>20</v>
      </c>
    </row>
    <row r="311" spans="1:14" ht="32.25" customHeight="1">
      <c r="A311" s="8"/>
      <c r="C311" s="8"/>
      <c r="E311" s="8"/>
      <c r="F311" s="37" t="s">
        <v>245</v>
      </c>
      <c r="G311" s="38" t="s">
        <v>83</v>
      </c>
      <c r="H311" s="38" t="s">
        <v>39</v>
      </c>
      <c r="I311" s="38"/>
      <c r="J311" s="38"/>
      <c r="K311" s="38"/>
      <c r="L311" s="44">
        <f aca="true" t="shared" si="5" ref="L311:N312">L312</f>
        <v>800</v>
      </c>
      <c r="M311" s="44">
        <f t="shared" si="5"/>
        <v>800</v>
      </c>
      <c r="N311" s="44">
        <f t="shared" si="5"/>
        <v>800</v>
      </c>
    </row>
    <row r="312" spans="1:14" ht="54" customHeight="1">
      <c r="A312" s="8"/>
      <c r="C312" s="8"/>
      <c r="E312" s="8"/>
      <c r="F312" s="37" t="s">
        <v>409</v>
      </c>
      <c r="G312" s="38" t="s">
        <v>83</v>
      </c>
      <c r="H312" s="38" t="s">
        <v>39</v>
      </c>
      <c r="I312" s="38" t="s">
        <v>18</v>
      </c>
      <c r="J312" s="38" t="s">
        <v>180</v>
      </c>
      <c r="K312" s="38"/>
      <c r="L312" s="44">
        <f t="shared" si="5"/>
        <v>800</v>
      </c>
      <c r="M312" s="44">
        <f t="shared" si="5"/>
        <v>800</v>
      </c>
      <c r="N312" s="44">
        <f t="shared" si="5"/>
        <v>800</v>
      </c>
    </row>
    <row r="313" spans="1:14" ht="49.5">
      <c r="A313" s="8"/>
      <c r="C313" s="8"/>
      <c r="E313" s="8"/>
      <c r="F313" s="37" t="s">
        <v>17</v>
      </c>
      <c r="G313" s="38" t="s">
        <v>83</v>
      </c>
      <c r="H313" s="38" t="s">
        <v>39</v>
      </c>
      <c r="I313" s="38" t="s">
        <v>18</v>
      </c>
      <c r="J313" s="38" t="s">
        <v>180</v>
      </c>
      <c r="K313" s="38" t="s">
        <v>16</v>
      </c>
      <c r="L313" s="44">
        <v>800</v>
      </c>
      <c r="M313" s="44">
        <v>800</v>
      </c>
      <c r="N313" s="44">
        <v>800</v>
      </c>
    </row>
    <row r="314" spans="1:14" ht="18.75">
      <c r="A314" s="8"/>
      <c r="C314" s="8"/>
      <c r="E314" s="8"/>
      <c r="F314" s="37" t="s">
        <v>183</v>
      </c>
      <c r="G314" s="38" t="s">
        <v>83</v>
      </c>
      <c r="H314" s="38" t="s">
        <v>270</v>
      </c>
      <c r="I314" s="38"/>
      <c r="J314" s="38"/>
      <c r="K314" s="38"/>
      <c r="L314" s="44">
        <f aca="true" t="shared" si="6" ref="L314:N315">L315</f>
        <v>100</v>
      </c>
      <c r="M314" s="44">
        <f t="shared" si="6"/>
        <v>50</v>
      </c>
      <c r="N314" s="44">
        <f t="shared" si="6"/>
        <v>50</v>
      </c>
    </row>
    <row r="315" spans="1:14" ht="49.5">
      <c r="A315" s="8"/>
      <c r="C315" s="8"/>
      <c r="E315" s="8"/>
      <c r="F315" s="37" t="s">
        <v>410</v>
      </c>
      <c r="G315" s="38" t="s">
        <v>83</v>
      </c>
      <c r="H315" s="38" t="s">
        <v>270</v>
      </c>
      <c r="I315" s="38" t="s">
        <v>18</v>
      </c>
      <c r="J315" s="38" t="s">
        <v>181</v>
      </c>
      <c r="K315" s="38"/>
      <c r="L315" s="44">
        <f t="shared" si="6"/>
        <v>100</v>
      </c>
      <c r="M315" s="44">
        <f t="shared" si="6"/>
        <v>50</v>
      </c>
      <c r="N315" s="44">
        <f t="shared" si="6"/>
        <v>50</v>
      </c>
    </row>
    <row r="316" spans="1:14" ht="49.5">
      <c r="A316" s="8"/>
      <c r="C316" s="8"/>
      <c r="E316" s="8"/>
      <c r="F316" s="37" t="s">
        <v>17</v>
      </c>
      <c r="G316" s="38" t="s">
        <v>83</v>
      </c>
      <c r="H316" s="38" t="s">
        <v>270</v>
      </c>
      <c r="I316" s="38" t="s">
        <v>18</v>
      </c>
      <c r="J316" s="38" t="s">
        <v>181</v>
      </c>
      <c r="K316" s="38" t="s">
        <v>16</v>
      </c>
      <c r="L316" s="44">
        <v>100</v>
      </c>
      <c r="M316" s="44">
        <v>50</v>
      </c>
      <c r="N316" s="44">
        <v>50</v>
      </c>
    </row>
    <row r="317" spans="1:14" ht="87.75" customHeight="1">
      <c r="A317" s="8" t="s">
        <v>122</v>
      </c>
      <c r="B317" s="9" t="s">
        <v>123</v>
      </c>
      <c r="C317" s="8" t="s">
        <v>153</v>
      </c>
      <c r="D317" s="9" t="s">
        <v>154</v>
      </c>
      <c r="E317" s="8" t="s">
        <v>14</v>
      </c>
      <c r="F317" s="49" t="s">
        <v>479</v>
      </c>
      <c r="G317" s="41" t="s">
        <v>84</v>
      </c>
      <c r="H317" s="50" t="s">
        <v>13</v>
      </c>
      <c r="I317" s="50" t="s">
        <v>13</v>
      </c>
      <c r="J317" s="50" t="s">
        <v>13</v>
      </c>
      <c r="K317" s="59"/>
      <c r="L317" s="51">
        <f>L318+L320+L322</f>
        <v>120</v>
      </c>
      <c r="M317" s="51">
        <f>M318+M320+M322</f>
        <v>100</v>
      </c>
      <c r="N317" s="51">
        <f>N318+N320+N322</f>
        <v>80</v>
      </c>
    </row>
    <row r="318" spans="1:14" ht="86.25" customHeight="1">
      <c r="A318" s="8"/>
      <c r="C318" s="8"/>
      <c r="E318" s="8"/>
      <c r="F318" s="56" t="s">
        <v>339</v>
      </c>
      <c r="G318" s="38" t="s">
        <v>84</v>
      </c>
      <c r="H318" s="38" t="s">
        <v>112</v>
      </c>
      <c r="I318" s="38" t="s">
        <v>18</v>
      </c>
      <c r="J318" s="43" t="s">
        <v>273</v>
      </c>
      <c r="K318" s="58"/>
      <c r="L318" s="44">
        <f>L319</f>
        <v>30</v>
      </c>
      <c r="M318" s="44">
        <f>M319</f>
        <v>20</v>
      </c>
      <c r="N318" s="44">
        <f>N319</f>
        <v>10</v>
      </c>
    </row>
    <row r="319" spans="1:14" ht="49.5">
      <c r="A319" s="8"/>
      <c r="C319" s="8"/>
      <c r="E319" s="8"/>
      <c r="F319" s="37" t="s">
        <v>17</v>
      </c>
      <c r="G319" s="38" t="s">
        <v>84</v>
      </c>
      <c r="H319" s="38" t="s">
        <v>112</v>
      </c>
      <c r="I319" s="38" t="s">
        <v>18</v>
      </c>
      <c r="J319" s="43" t="s">
        <v>273</v>
      </c>
      <c r="K319" s="58">
        <v>240</v>
      </c>
      <c r="L319" s="44">
        <v>30</v>
      </c>
      <c r="M319" s="44">
        <v>20</v>
      </c>
      <c r="N319" s="44">
        <v>10</v>
      </c>
    </row>
    <row r="320" spans="1:14" ht="49.5">
      <c r="A320" s="8"/>
      <c r="C320" s="8"/>
      <c r="E320" s="8"/>
      <c r="F320" s="56" t="s">
        <v>278</v>
      </c>
      <c r="G320" s="38" t="s">
        <v>84</v>
      </c>
      <c r="H320" s="38" t="s">
        <v>112</v>
      </c>
      <c r="I320" s="38" t="s">
        <v>18</v>
      </c>
      <c r="J320" s="43" t="s">
        <v>340</v>
      </c>
      <c r="K320" s="58"/>
      <c r="L320" s="44">
        <f>L321</f>
        <v>30</v>
      </c>
      <c r="M320" s="44">
        <f>M321</f>
        <v>20</v>
      </c>
      <c r="N320" s="44">
        <f>N321</f>
        <v>20</v>
      </c>
    </row>
    <row r="321" spans="1:14" ht="82.5">
      <c r="A321" s="8"/>
      <c r="C321" s="8"/>
      <c r="E321" s="8"/>
      <c r="F321" s="37" t="s">
        <v>274</v>
      </c>
      <c r="G321" s="38" t="s">
        <v>84</v>
      </c>
      <c r="H321" s="38" t="s">
        <v>112</v>
      </c>
      <c r="I321" s="38" t="s">
        <v>18</v>
      </c>
      <c r="J321" s="43" t="s">
        <v>340</v>
      </c>
      <c r="K321" s="58">
        <v>810</v>
      </c>
      <c r="L321" s="44">
        <v>30</v>
      </c>
      <c r="M321" s="44">
        <v>20</v>
      </c>
      <c r="N321" s="44">
        <v>20</v>
      </c>
    </row>
    <row r="322" spans="1:14" ht="66">
      <c r="A322" s="8"/>
      <c r="C322" s="8"/>
      <c r="E322" s="8"/>
      <c r="F322" s="37" t="s">
        <v>475</v>
      </c>
      <c r="G322" s="38" t="s">
        <v>84</v>
      </c>
      <c r="H322" s="38" t="s">
        <v>112</v>
      </c>
      <c r="I322" s="38" t="s">
        <v>18</v>
      </c>
      <c r="J322" s="43" t="s">
        <v>341</v>
      </c>
      <c r="K322" s="58"/>
      <c r="L322" s="44">
        <f>L323</f>
        <v>60</v>
      </c>
      <c r="M322" s="44">
        <f>M323</f>
        <v>60</v>
      </c>
      <c r="N322" s="44">
        <f>N323</f>
        <v>50</v>
      </c>
    </row>
    <row r="323" spans="1:14" ht="82.5">
      <c r="A323" s="8"/>
      <c r="C323" s="8"/>
      <c r="E323" s="8"/>
      <c r="F323" s="37" t="s">
        <v>274</v>
      </c>
      <c r="G323" s="38" t="s">
        <v>84</v>
      </c>
      <c r="H323" s="38" t="s">
        <v>112</v>
      </c>
      <c r="I323" s="38" t="s">
        <v>18</v>
      </c>
      <c r="J323" s="43" t="s">
        <v>341</v>
      </c>
      <c r="K323" s="58">
        <v>810</v>
      </c>
      <c r="L323" s="44">
        <v>60</v>
      </c>
      <c r="M323" s="44">
        <v>60</v>
      </c>
      <c r="N323" s="44">
        <v>50</v>
      </c>
    </row>
    <row r="324" spans="1:14" ht="84" customHeight="1">
      <c r="A324" s="8"/>
      <c r="C324" s="8"/>
      <c r="E324" s="8"/>
      <c r="F324" s="49" t="s">
        <v>367</v>
      </c>
      <c r="G324" s="41" t="s">
        <v>279</v>
      </c>
      <c r="H324" s="38"/>
      <c r="I324" s="38"/>
      <c r="J324" s="38"/>
      <c r="K324" s="58"/>
      <c r="L324" s="51">
        <f aca="true" t="shared" si="7" ref="L324:N325">L325</f>
        <v>3070</v>
      </c>
      <c r="M324" s="51">
        <f t="shared" si="7"/>
        <v>0</v>
      </c>
      <c r="N324" s="51">
        <f t="shared" si="7"/>
        <v>0</v>
      </c>
    </row>
    <row r="325" spans="1:14" ht="49.5">
      <c r="A325" s="8"/>
      <c r="C325" s="8"/>
      <c r="E325" s="8"/>
      <c r="F325" s="37" t="s">
        <v>381</v>
      </c>
      <c r="G325" s="38" t="s">
        <v>279</v>
      </c>
      <c r="H325" s="38" t="s">
        <v>112</v>
      </c>
      <c r="I325" s="38" t="s">
        <v>18</v>
      </c>
      <c r="J325" s="38" t="s">
        <v>280</v>
      </c>
      <c r="K325" s="58"/>
      <c r="L325" s="44">
        <f t="shared" si="7"/>
        <v>3070</v>
      </c>
      <c r="M325" s="44">
        <f t="shared" si="7"/>
        <v>0</v>
      </c>
      <c r="N325" s="44">
        <f t="shared" si="7"/>
        <v>0</v>
      </c>
    </row>
    <row r="326" spans="1:14" ht="18.75">
      <c r="A326" s="8"/>
      <c r="C326" s="8"/>
      <c r="E326" s="8"/>
      <c r="F326" s="37" t="s">
        <v>20</v>
      </c>
      <c r="G326" s="38" t="s">
        <v>279</v>
      </c>
      <c r="H326" s="38" t="s">
        <v>112</v>
      </c>
      <c r="I326" s="38" t="s">
        <v>18</v>
      </c>
      <c r="J326" s="38" t="s">
        <v>280</v>
      </c>
      <c r="K326" s="58">
        <v>610</v>
      </c>
      <c r="L326" s="44">
        <v>3070</v>
      </c>
      <c r="M326" s="44">
        <v>0</v>
      </c>
      <c r="N326" s="44">
        <v>0</v>
      </c>
    </row>
    <row r="327" spans="1:14" ht="66.75" customHeight="1">
      <c r="A327" s="8" t="s">
        <v>122</v>
      </c>
      <c r="B327" s="9" t="s">
        <v>123</v>
      </c>
      <c r="C327" s="8" t="s">
        <v>128</v>
      </c>
      <c r="D327" s="9" t="s">
        <v>129</v>
      </c>
      <c r="E327" s="8" t="s">
        <v>68</v>
      </c>
      <c r="F327" s="65" t="s">
        <v>357</v>
      </c>
      <c r="G327" s="66" t="s">
        <v>42</v>
      </c>
      <c r="H327" s="38"/>
      <c r="I327" s="38"/>
      <c r="J327" s="38"/>
      <c r="K327" s="59"/>
      <c r="L327" s="51">
        <f aca="true" t="shared" si="8" ref="L327:N328">L328</f>
        <v>1565</v>
      </c>
      <c r="M327" s="51">
        <f t="shared" si="8"/>
        <v>1565</v>
      </c>
      <c r="N327" s="51">
        <f t="shared" si="8"/>
        <v>1565</v>
      </c>
    </row>
    <row r="328" spans="1:14" s="7" customFormat="1" ht="49.5">
      <c r="A328" s="5" t="s">
        <v>131</v>
      </c>
      <c r="B328" s="6" t="s">
        <v>132</v>
      </c>
      <c r="C328" s="5" t="s">
        <v>12</v>
      </c>
      <c r="D328" s="6" t="s">
        <v>13</v>
      </c>
      <c r="E328" s="5" t="s">
        <v>14</v>
      </c>
      <c r="F328" s="68" t="s">
        <v>352</v>
      </c>
      <c r="G328" s="38" t="s">
        <v>42</v>
      </c>
      <c r="H328" s="38" t="s">
        <v>112</v>
      </c>
      <c r="I328" s="38" t="s">
        <v>18</v>
      </c>
      <c r="J328" s="38" t="s">
        <v>186</v>
      </c>
      <c r="K328" s="58"/>
      <c r="L328" s="44">
        <f t="shared" si="8"/>
        <v>1565</v>
      </c>
      <c r="M328" s="44">
        <f t="shared" si="8"/>
        <v>1565</v>
      </c>
      <c r="N328" s="44">
        <f t="shared" si="8"/>
        <v>1565</v>
      </c>
    </row>
    <row r="329" spans="1:14" ht="49.5">
      <c r="A329" s="8" t="s">
        <v>131</v>
      </c>
      <c r="B329" s="9" t="s">
        <v>132</v>
      </c>
      <c r="C329" s="8" t="s">
        <v>133</v>
      </c>
      <c r="D329" s="9" t="s">
        <v>134</v>
      </c>
      <c r="E329" s="8" t="s">
        <v>14</v>
      </c>
      <c r="F329" s="37" t="s">
        <v>17</v>
      </c>
      <c r="G329" s="38" t="s">
        <v>42</v>
      </c>
      <c r="H329" s="38" t="s">
        <v>112</v>
      </c>
      <c r="I329" s="38" t="s">
        <v>18</v>
      </c>
      <c r="J329" s="38" t="s">
        <v>186</v>
      </c>
      <c r="K329" s="58">
        <v>240</v>
      </c>
      <c r="L329" s="44">
        <v>1565</v>
      </c>
      <c r="M329" s="44">
        <v>1565</v>
      </c>
      <c r="N329" s="44">
        <v>1565</v>
      </c>
    </row>
    <row r="330" spans="1:14" ht="82.5">
      <c r="A330" s="8" t="s">
        <v>131</v>
      </c>
      <c r="B330" s="9" t="s">
        <v>132</v>
      </c>
      <c r="C330" s="8" t="s">
        <v>135</v>
      </c>
      <c r="D330" s="9" t="s">
        <v>136</v>
      </c>
      <c r="E330" s="8" t="s">
        <v>14</v>
      </c>
      <c r="F330" s="49" t="s">
        <v>368</v>
      </c>
      <c r="G330" s="41" t="s">
        <v>108</v>
      </c>
      <c r="H330" s="38"/>
      <c r="I330" s="38"/>
      <c r="J330" s="38"/>
      <c r="K330" s="58"/>
      <c r="L330" s="51">
        <f aca="true" t="shared" si="9" ref="L330:N331">L331</f>
        <v>50</v>
      </c>
      <c r="M330" s="51">
        <f t="shared" si="9"/>
        <v>30</v>
      </c>
      <c r="N330" s="51">
        <f t="shared" si="9"/>
        <v>30</v>
      </c>
    </row>
    <row r="331" spans="1:14" ht="49.5">
      <c r="A331" s="8"/>
      <c r="C331" s="8"/>
      <c r="E331" s="8"/>
      <c r="F331" s="37" t="s">
        <v>284</v>
      </c>
      <c r="G331" s="38" t="s">
        <v>108</v>
      </c>
      <c r="H331" s="38" t="s">
        <v>112</v>
      </c>
      <c r="I331" s="38" t="s">
        <v>18</v>
      </c>
      <c r="J331" s="38" t="s">
        <v>188</v>
      </c>
      <c r="K331" s="58"/>
      <c r="L331" s="44">
        <f t="shared" si="9"/>
        <v>50</v>
      </c>
      <c r="M331" s="44">
        <f t="shared" si="9"/>
        <v>30</v>
      </c>
      <c r="N331" s="44">
        <f t="shared" si="9"/>
        <v>30</v>
      </c>
    </row>
    <row r="332" spans="1:14" ht="132">
      <c r="A332" s="8"/>
      <c r="C332" s="8"/>
      <c r="E332" s="8"/>
      <c r="F332" s="37" t="s">
        <v>285</v>
      </c>
      <c r="G332" s="38" t="s">
        <v>108</v>
      </c>
      <c r="H332" s="38" t="s">
        <v>112</v>
      </c>
      <c r="I332" s="38" t="s">
        <v>18</v>
      </c>
      <c r="J332" s="38" t="s">
        <v>287</v>
      </c>
      <c r="K332" s="58"/>
      <c r="L332" s="44">
        <f>L333+L334</f>
        <v>50</v>
      </c>
      <c r="M332" s="44">
        <f>M333+M334</f>
        <v>30</v>
      </c>
      <c r="N332" s="44">
        <f>N333+N334</f>
        <v>30</v>
      </c>
    </row>
    <row r="333" spans="1:14" ht="33">
      <c r="A333" s="8"/>
      <c r="C333" s="8"/>
      <c r="E333" s="8"/>
      <c r="F333" s="37" t="s">
        <v>41</v>
      </c>
      <c r="G333" s="38" t="s">
        <v>108</v>
      </c>
      <c r="H333" s="38" t="s">
        <v>112</v>
      </c>
      <c r="I333" s="38" t="s">
        <v>18</v>
      </c>
      <c r="J333" s="38" t="s">
        <v>287</v>
      </c>
      <c r="K333" s="58">
        <v>120</v>
      </c>
      <c r="L333" s="44">
        <v>25</v>
      </c>
      <c r="M333" s="44">
        <v>15</v>
      </c>
      <c r="N333" s="44">
        <v>15</v>
      </c>
    </row>
    <row r="334" spans="1:14" ht="49.5">
      <c r="A334" s="8"/>
      <c r="C334" s="8"/>
      <c r="E334" s="8"/>
      <c r="F334" s="37" t="s">
        <v>17</v>
      </c>
      <c r="G334" s="38" t="s">
        <v>108</v>
      </c>
      <c r="H334" s="38" t="s">
        <v>112</v>
      </c>
      <c r="I334" s="38" t="s">
        <v>18</v>
      </c>
      <c r="J334" s="38" t="s">
        <v>287</v>
      </c>
      <c r="K334" s="58">
        <v>240</v>
      </c>
      <c r="L334" s="44">
        <v>25</v>
      </c>
      <c r="M334" s="44">
        <v>15</v>
      </c>
      <c r="N334" s="44">
        <v>15</v>
      </c>
    </row>
    <row r="335" spans="1:14" ht="98.25" customHeight="1">
      <c r="A335" s="8"/>
      <c r="C335" s="8"/>
      <c r="E335" s="8"/>
      <c r="F335" s="49" t="s">
        <v>369</v>
      </c>
      <c r="G335" s="41" t="s">
        <v>115</v>
      </c>
      <c r="H335" s="38"/>
      <c r="I335" s="38"/>
      <c r="J335" s="38"/>
      <c r="K335" s="58"/>
      <c r="L335" s="51">
        <f>L336</f>
        <v>1000</v>
      </c>
      <c r="M335" s="51">
        <f>M336</f>
        <v>1000</v>
      </c>
      <c r="N335" s="51">
        <f>N336</f>
        <v>1000</v>
      </c>
    </row>
    <row r="336" spans="1:14" ht="99">
      <c r="A336" s="8"/>
      <c r="C336" s="8"/>
      <c r="E336" s="8"/>
      <c r="F336" s="37" t="s">
        <v>411</v>
      </c>
      <c r="G336" s="38" t="s">
        <v>115</v>
      </c>
      <c r="H336" s="38" t="s">
        <v>112</v>
      </c>
      <c r="I336" s="38" t="s">
        <v>18</v>
      </c>
      <c r="J336" s="38" t="s">
        <v>189</v>
      </c>
      <c r="K336" s="58"/>
      <c r="L336" s="44">
        <f>L337+L339+L341</f>
        <v>1000</v>
      </c>
      <c r="M336" s="44">
        <f>M337+M339+M341</f>
        <v>1000</v>
      </c>
      <c r="N336" s="44">
        <f>N337+N339+N341</f>
        <v>1000</v>
      </c>
    </row>
    <row r="337" spans="1:14" ht="49.5">
      <c r="A337" s="8"/>
      <c r="C337" s="8"/>
      <c r="E337" s="8"/>
      <c r="F337" s="56" t="s">
        <v>382</v>
      </c>
      <c r="G337" s="38" t="s">
        <v>115</v>
      </c>
      <c r="H337" s="38" t="s">
        <v>112</v>
      </c>
      <c r="I337" s="38" t="s">
        <v>18</v>
      </c>
      <c r="J337" s="38" t="s">
        <v>272</v>
      </c>
      <c r="K337" s="58"/>
      <c r="L337" s="44">
        <f>L338</f>
        <v>710.8</v>
      </c>
      <c r="M337" s="44">
        <f>M338</f>
        <v>710.8</v>
      </c>
      <c r="N337" s="44">
        <f>N338</f>
        <v>648.3</v>
      </c>
    </row>
    <row r="338" spans="1:14" ht="18.75">
      <c r="A338" s="8"/>
      <c r="C338" s="8"/>
      <c r="E338" s="8"/>
      <c r="F338" s="37" t="s">
        <v>260</v>
      </c>
      <c r="G338" s="38" t="s">
        <v>115</v>
      </c>
      <c r="H338" s="38" t="s">
        <v>112</v>
      </c>
      <c r="I338" s="38" t="s">
        <v>18</v>
      </c>
      <c r="J338" s="38" t="s">
        <v>272</v>
      </c>
      <c r="K338" s="58">
        <v>350</v>
      </c>
      <c r="L338" s="44">
        <v>710.8</v>
      </c>
      <c r="M338" s="44">
        <v>710.8</v>
      </c>
      <c r="N338" s="44">
        <v>648.3</v>
      </c>
    </row>
    <row r="339" spans="1:14" ht="99">
      <c r="A339" s="8"/>
      <c r="C339" s="8"/>
      <c r="E339" s="8"/>
      <c r="F339" s="56" t="s">
        <v>383</v>
      </c>
      <c r="G339" s="43" t="s">
        <v>115</v>
      </c>
      <c r="H339" s="43" t="s">
        <v>112</v>
      </c>
      <c r="I339" s="43" t="s">
        <v>18</v>
      </c>
      <c r="J339" s="43" t="s">
        <v>271</v>
      </c>
      <c r="K339" s="58"/>
      <c r="L339" s="44">
        <f>L340</f>
        <v>133</v>
      </c>
      <c r="M339" s="44">
        <f>M340</f>
        <v>133</v>
      </c>
      <c r="N339" s="44">
        <f>N340</f>
        <v>133</v>
      </c>
    </row>
    <row r="340" spans="1:14" ht="49.5">
      <c r="A340" s="8"/>
      <c r="C340" s="8"/>
      <c r="E340" s="8"/>
      <c r="F340" s="37" t="s">
        <v>17</v>
      </c>
      <c r="G340" s="43" t="s">
        <v>115</v>
      </c>
      <c r="H340" s="43" t="s">
        <v>112</v>
      </c>
      <c r="I340" s="43" t="s">
        <v>18</v>
      </c>
      <c r="J340" s="43" t="s">
        <v>271</v>
      </c>
      <c r="K340" s="58">
        <v>240</v>
      </c>
      <c r="L340" s="44">
        <v>133</v>
      </c>
      <c r="M340" s="44">
        <v>133</v>
      </c>
      <c r="N340" s="44">
        <v>133</v>
      </c>
    </row>
    <row r="341" spans="1:14" ht="82.5">
      <c r="A341" s="8"/>
      <c r="C341" s="8"/>
      <c r="E341" s="8"/>
      <c r="F341" s="56" t="s">
        <v>384</v>
      </c>
      <c r="G341" s="43" t="s">
        <v>115</v>
      </c>
      <c r="H341" s="43" t="s">
        <v>112</v>
      </c>
      <c r="I341" s="43" t="s">
        <v>18</v>
      </c>
      <c r="J341" s="43" t="s">
        <v>290</v>
      </c>
      <c r="K341" s="58"/>
      <c r="L341" s="44">
        <f>L342</f>
        <v>156.2</v>
      </c>
      <c r="M341" s="44">
        <f>M342</f>
        <v>156.2</v>
      </c>
      <c r="N341" s="44">
        <f>N342</f>
        <v>218.7</v>
      </c>
    </row>
    <row r="342" spans="1:14" ht="33">
      <c r="A342" s="8"/>
      <c r="C342" s="8"/>
      <c r="E342" s="8"/>
      <c r="F342" s="37" t="s">
        <v>257</v>
      </c>
      <c r="G342" s="43" t="s">
        <v>115</v>
      </c>
      <c r="H342" s="43" t="s">
        <v>112</v>
      </c>
      <c r="I342" s="43" t="s">
        <v>18</v>
      </c>
      <c r="J342" s="43" t="s">
        <v>290</v>
      </c>
      <c r="K342" s="58">
        <v>330</v>
      </c>
      <c r="L342" s="44">
        <v>156.2</v>
      </c>
      <c r="M342" s="44">
        <v>156.2</v>
      </c>
      <c r="N342" s="44">
        <v>218.7</v>
      </c>
    </row>
    <row r="343" spans="1:14" ht="70.5" customHeight="1">
      <c r="A343" s="8"/>
      <c r="C343" s="8"/>
      <c r="E343" s="8"/>
      <c r="F343" s="49" t="s">
        <v>503</v>
      </c>
      <c r="G343" s="41" t="s">
        <v>121</v>
      </c>
      <c r="H343" s="38"/>
      <c r="I343" s="38"/>
      <c r="J343" s="38"/>
      <c r="K343" s="58"/>
      <c r="L343" s="51">
        <f>L344+L346+L348+L350+L352</f>
        <v>2458.2</v>
      </c>
      <c r="M343" s="51">
        <f>M344+M346+M348+M350+M352</f>
        <v>7603.400000000001</v>
      </c>
      <c r="N343" s="51">
        <f>N344+N346+N348+N350+N352</f>
        <v>4082.8999999999996</v>
      </c>
    </row>
    <row r="344" spans="1:14" ht="33">
      <c r="A344" s="8"/>
      <c r="C344" s="8"/>
      <c r="E344" s="8"/>
      <c r="F344" s="37" t="s">
        <v>281</v>
      </c>
      <c r="G344" s="38" t="s">
        <v>121</v>
      </c>
      <c r="H344" s="38" t="s">
        <v>112</v>
      </c>
      <c r="I344" s="38" t="s">
        <v>18</v>
      </c>
      <c r="J344" s="38" t="s">
        <v>351</v>
      </c>
      <c r="K344" s="58"/>
      <c r="L344" s="44">
        <f>L345</f>
        <v>1146</v>
      </c>
      <c r="M344" s="44">
        <f>M345</f>
        <v>764</v>
      </c>
      <c r="N344" s="44">
        <f>N345</f>
        <v>804.2</v>
      </c>
    </row>
    <row r="345" spans="1:14" ht="33" customHeight="1">
      <c r="A345" s="8"/>
      <c r="C345" s="8"/>
      <c r="E345" s="8"/>
      <c r="F345" s="37" t="s">
        <v>36</v>
      </c>
      <c r="G345" s="38" t="s">
        <v>121</v>
      </c>
      <c r="H345" s="38" t="s">
        <v>112</v>
      </c>
      <c r="I345" s="38" t="s">
        <v>18</v>
      </c>
      <c r="J345" s="38" t="s">
        <v>351</v>
      </c>
      <c r="K345" s="58">
        <v>320</v>
      </c>
      <c r="L345" s="44">
        <v>1146</v>
      </c>
      <c r="M345" s="44">
        <v>764</v>
      </c>
      <c r="N345" s="44">
        <v>804.2</v>
      </c>
    </row>
    <row r="346" spans="1:14" ht="33" customHeight="1">
      <c r="A346" s="8"/>
      <c r="C346" s="8"/>
      <c r="E346" s="8"/>
      <c r="F346" s="37" t="s">
        <v>412</v>
      </c>
      <c r="G346" s="38" t="s">
        <v>121</v>
      </c>
      <c r="H346" s="38" t="s">
        <v>112</v>
      </c>
      <c r="I346" s="38" t="s">
        <v>18</v>
      </c>
      <c r="J346" s="38" t="s">
        <v>463</v>
      </c>
      <c r="K346" s="58"/>
      <c r="L346" s="44">
        <f>L347</f>
        <v>600</v>
      </c>
      <c r="M346" s="44">
        <f>M347</f>
        <v>0</v>
      </c>
      <c r="N346" s="44">
        <f>N347</f>
        <v>0</v>
      </c>
    </row>
    <row r="347" spans="1:14" ht="16.5" customHeight="1">
      <c r="A347" s="8"/>
      <c r="C347" s="8"/>
      <c r="E347" s="8"/>
      <c r="F347" s="37" t="s">
        <v>82</v>
      </c>
      <c r="G347" s="38" t="s">
        <v>121</v>
      </c>
      <c r="H347" s="38" t="s">
        <v>112</v>
      </c>
      <c r="I347" s="38" t="s">
        <v>18</v>
      </c>
      <c r="J347" s="38" t="s">
        <v>463</v>
      </c>
      <c r="K347" s="58">
        <v>410</v>
      </c>
      <c r="L347" s="44">
        <v>600</v>
      </c>
      <c r="M347" s="44">
        <v>0</v>
      </c>
      <c r="N347" s="44">
        <v>0</v>
      </c>
    </row>
    <row r="348" spans="1:14" ht="133.5" customHeight="1">
      <c r="A348" s="8"/>
      <c r="C348" s="8"/>
      <c r="E348" s="8"/>
      <c r="F348" s="37" t="s">
        <v>512</v>
      </c>
      <c r="G348" s="38" t="s">
        <v>121</v>
      </c>
      <c r="H348" s="38" t="s">
        <v>112</v>
      </c>
      <c r="I348" s="38" t="s">
        <v>18</v>
      </c>
      <c r="J348" s="38" t="s">
        <v>511</v>
      </c>
      <c r="K348" s="58"/>
      <c r="L348" s="44">
        <f>L349</f>
        <v>0</v>
      </c>
      <c r="M348" s="44">
        <f>M349</f>
        <v>1424.3</v>
      </c>
      <c r="N348" s="44">
        <f>N349</f>
        <v>0</v>
      </c>
    </row>
    <row r="349" spans="1:14" ht="16.5" customHeight="1">
      <c r="A349" s="8"/>
      <c r="C349" s="8"/>
      <c r="E349" s="8"/>
      <c r="F349" s="37" t="s">
        <v>36</v>
      </c>
      <c r="G349" s="38" t="s">
        <v>121</v>
      </c>
      <c r="H349" s="38" t="s">
        <v>112</v>
      </c>
      <c r="I349" s="38" t="s">
        <v>18</v>
      </c>
      <c r="J349" s="38" t="s">
        <v>511</v>
      </c>
      <c r="K349" s="58">
        <v>320</v>
      </c>
      <c r="L349" s="44">
        <v>0</v>
      </c>
      <c r="M349" s="44">
        <v>1424.3</v>
      </c>
      <c r="N349" s="44">
        <v>0</v>
      </c>
    </row>
    <row r="350" spans="1:14" ht="82.5" customHeight="1">
      <c r="A350" s="8"/>
      <c r="C350" s="8"/>
      <c r="E350" s="8"/>
      <c r="F350" s="37" t="s">
        <v>504</v>
      </c>
      <c r="G350" s="38" t="s">
        <v>121</v>
      </c>
      <c r="H350" s="38" t="s">
        <v>112</v>
      </c>
      <c r="I350" s="38" t="s">
        <v>18</v>
      </c>
      <c r="J350" s="38" t="s">
        <v>498</v>
      </c>
      <c r="K350" s="58"/>
      <c r="L350" s="44">
        <f>L351</f>
        <v>712.2</v>
      </c>
      <c r="M350" s="44">
        <f>M351</f>
        <v>2136.4</v>
      </c>
      <c r="N350" s="44">
        <f>N351</f>
        <v>0</v>
      </c>
    </row>
    <row r="351" spans="1:14" ht="16.5" customHeight="1">
      <c r="A351" s="8"/>
      <c r="C351" s="8"/>
      <c r="E351" s="8"/>
      <c r="F351" s="37" t="s">
        <v>36</v>
      </c>
      <c r="G351" s="38" t="s">
        <v>121</v>
      </c>
      <c r="H351" s="38" t="s">
        <v>112</v>
      </c>
      <c r="I351" s="38" t="s">
        <v>18</v>
      </c>
      <c r="J351" s="38" t="s">
        <v>498</v>
      </c>
      <c r="K351" s="58">
        <v>320</v>
      </c>
      <c r="L351" s="44">
        <v>712.2</v>
      </c>
      <c r="M351" s="44">
        <v>2136.4</v>
      </c>
      <c r="N351" s="44">
        <v>0</v>
      </c>
    </row>
    <row r="352" spans="1:14" ht="51" customHeight="1">
      <c r="A352" s="8"/>
      <c r="C352" s="8"/>
      <c r="E352" s="8"/>
      <c r="F352" s="37" t="s">
        <v>522</v>
      </c>
      <c r="G352" s="38" t="s">
        <v>121</v>
      </c>
      <c r="H352" s="38" t="s">
        <v>112</v>
      </c>
      <c r="I352" s="38" t="s">
        <v>18</v>
      </c>
      <c r="J352" s="38" t="s">
        <v>497</v>
      </c>
      <c r="K352" s="58"/>
      <c r="L352" s="44">
        <f>L353</f>
        <v>0</v>
      </c>
      <c r="M352" s="44">
        <f>M353</f>
        <v>3278.7</v>
      </c>
      <c r="N352" s="44">
        <f>N353</f>
        <v>3278.7</v>
      </c>
    </row>
    <row r="353" spans="1:14" ht="16.5" customHeight="1">
      <c r="A353" s="8"/>
      <c r="C353" s="8"/>
      <c r="E353" s="8"/>
      <c r="F353" s="37" t="s">
        <v>82</v>
      </c>
      <c r="G353" s="38" t="s">
        <v>121</v>
      </c>
      <c r="H353" s="38" t="s">
        <v>112</v>
      </c>
      <c r="I353" s="38" t="s">
        <v>18</v>
      </c>
      <c r="J353" s="38" t="s">
        <v>497</v>
      </c>
      <c r="K353" s="58">
        <v>410</v>
      </c>
      <c r="L353" s="44">
        <v>0</v>
      </c>
      <c r="M353" s="44">
        <v>3278.7</v>
      </c>
      <c r="N353" s="44">
        <v>3278.7</v>
      </c>
    </row>
    <row r="354" spans="1:14" ht="80.25" customHeight="1">
      <c r="A354" s="8"/>
      <c r="C354" s="8"/>
      <c r="E354" s="8"/>
      <c r="F354" s="69" t="s">
        <v>472</v>
      </c>
      <c r="G354" s="41" t="s">
        <v>122</v>
      </c>
      <c r="H354" s="38"/>
      <c r="I354" s="38"/>
      <c r="J354" s="34"/>
      <c r="K354" s="31"/>
      <c r="L354" s="51">
        <f>L355+L357+L359+L361+L363+L365</f>
        <v>35568.5</v>
      </c>
      <c r="M354" s="51">
        <f>M355+M357+M359+M361+M363+M365</f>
        <v>31768.4</v>
      </c>
      <c r="N354" s="51">
        <f>N355+N357+N359+N361+N363+N365</f>
        <v>31768.4</v>
      </c>
    </row>
    <row r="355" spans="1:14" ht="36" customHeight="1">
      <c r="A355" s="8"/>
      <c r="C355" s="8"/>
      <c r="E355" s="8"/>
      <c r="F355" s="37" t="s">
        <v>253</v>
      </c>
      <c r="G355" s="38" t="s">
        <v>122</v>
      </c>
      <c r="H355" s="38" t="s">
        <v>112</v>
      </c>
      <c r="I355" s="38" t="s">
        <v>18</v>
      </c>
      <c r="J355" s="34" t="s">
        <v>254</v>
      </c>
      <c r="K355" s="31"/>
      <c r="L355" s="44">
        <f>L356</f>
        <v>3000</v>
      </c>
      <c r="M355" s="44">
        <f>M356</f>
        <v>2000</v>
      </c>
      <c r="N355" s="44">
        <f>N356</f>
        <v>2000</v>
      </c>
    </row>
    <row r="356" spans="1:14" ht="49.5" customHeight="1">
      <c r="A356" s="8"/>
      <c r="C356" s="8"/>
      <c r="E356" s="8"/>
      <c r="F356" s="37" t="s">
        <v>17</v>
      </c>
      <c r="G356" s="38" t="s">
        <v>122</v>
      </c>
      <c r="H356" s="38" t="s">
        <v>112</v>
      </c>
      <c r="I356" s="38" t="s">
        <v>18</v>
      </c>
      <c r="J356" s="34" t="s">
        <v>254</v>
      </c>
      <c r="K356" s="31" t="s">
        <v>16</v>
      </c>
      <c r="L356" s="44">
        <v>3000</v>
      </c>
      <c r="M356" s="44">
        <v>2000</v>
      </c>
      <c r="N356" s="44">
        <v>2000</v>
      </c>
    </row>
    <row r="357" spans="1:14" ht="20.25" customHeight="1">
      <c r="A357" s="8"/>
      <c r="C357" s="8"/>
      <c r="E357" s="8"/>
      <c r="F357" s="68" t="s">
        <v>465</v>
      </c>
      <c r="G357" s="38" t="s">
        <v>122</v>
      </c>
      <c r="H357" s="38" t="s">
        <v>112</v>
      </c>
      <c r="I357" s="38" t="s">
        <v>18</v>
      </c>
      <c r="J357" s="34" t="s">
        <v>345</v>
      </c>
      <c r="K357" s="31"/>
      <c r="L357" s="44">
        <f>L358</f>
        <v>13868.5</v>
      </c>
      <c r="M357" s="44">
        <f>M358</f>
        <v>12768.4</v>
      </c>
      <c r="N357" s="44">
        <f>N358</f>
        <v>12768.4</v>
      </c>
    </row>
    <row r="358" spans="1:14" ht="36" customHeight="1">
      <c r="A358" s="8"/>
      <c r="C358" s="8"/>
      <c r="E358" s="8"/>
      <c r="F358" s="37" t="s">
        <v>17</v>
      </c>
      <c r="G358" s="38" t="s">
        <v>122</v>
      </c>
      <c r="H358" s="38" t="s">
        <v>112</v>
      </c>
      <c r="I358" s="38" t="s">
        <v>18</v>
      </c>
      <c r="J358" s="34" t="s">
        <v>345</v>
      </c>
      <c r="K358" s="31" t="s">
        <v>16</v>
      </c>
      <c r="L358" s="44">
        <v>13868.5</v>
      </c>
      <c r="M358" s="44">
        <v>12768.4</v>
      </c>
      <c r="N358" s="44">
        <v>12768.4</v>
      </c>
    </row>
    <row r="359" spans="1:14" ht="20.25" customHeight="1">
      <c r="A359" s="8"/>
      <c r="C359" s="8"/>
      <c r="E359" s="8"/>
      <c r="F359" s="68" t="s">
        <v>466</v>
      </c>
      <c r="G359" s="38" t="s">
        <v>122</v>
      </c>
      <c r="H359" s="38" t="s">
        <v>112</v>
      </c>
      <c r="I359" s="38" t="s">
        <v>18</v>
      </c>
      <c r="J359" s="34" t="s">
        <v>346</v>
      </c>
      <c r="K359" s="31"/>
      <c r="L359" s="44">
        <f>L360</f>
        <v>7200</v>
      </c>
      <c r="M359" s="44">
        <f>M360</f>
        <v>8200</v>
      </c>
      <c r="N359" s="44">
        <f>N360</f>
        <v>8200</v>
      </c>
    </row>
    <row r="360" spans="1:14" ht="49.5">
      <c r="A360" s="8"/>
      <c r="C360" s="8"/>
      <c r="E360" s="8"/>
      <c r="F360" s="37" t="s">
        <v>17</v>
      </c>
      <c r="G360" s="38" t="s">
        <v>122</v>
      </c>
      <c r="H360" s="38" t="s">
        <v>112</v>
      </c>
      <c r="I360" s="38" t="s">
        <v>18</v>
      </c>
      <c r="J360" s="34" t="s">
        <v>346</v>
      </c>
      <c r="K360" s="31" t="s">
        <v>16</v>
      </c>
      <c r="L360" s="44">
        <v>7200</v>
      </c>
      <c r="M360" s="44">
        <v>8200</v>
      </c>
      <c r="N360" s="44">
        <v>8200</v>
      </c>
    </row>
    <row r="361" spans="1:14" ht="18.75">
      <c r="A361" s="8"/>
      <c r="C361" s="8"/>
      <c r="E361" s="8"/>
      <c r="F361" s="68" t="s">
        <v>467</v>
      </c>
      <c r="G361" s="38" t="s">
        <v>122</v>
      </c>
      <c r="H361" s="38" t="s">
        <v>112</v>
      </c>
      <c r="I361" s="38" t="s">
        <v>18</v>
      </c>
      <c r="J361" s="34" t="s">
        <v>347</v>
      </c>
      <c r="K361" s="31"/>
      <c r="L361" s="44">
        <f>L362</f>
        <v>5500</v>
      </c>
      <c r="M361" s="44">
        <f>M362</f>
        <v>6500</v>
      </c>
      <c r="N361" s="44">
        <f>N362</f>
        <v>6500</v>
      </c>
    </row>
    <row r="362" spans="1:14" ht="49.5">
      <c r="A362" s="8"/>
      <c r="C362" s="8"/>
      <c r="E362" s="8"/>
      <c r="F362" s="37" t="s">
        <v>17</v>
      </c>
      <c r="G362" s="38" t="s">
        <v>122</v>
      </c>
      <c r="H362" s="38" t="s">
        <v>112</v>
      </c>
      <c r="I362" s="38" t="s">
        <v>18</v>
      </c>
      <c r="J362" s="34" t="s">
        <v>347</v>
      </c>
      <c r="K362" s="31" t="s">
        <v>16</v>
      </c>
      <c r="L362" s="44">
        <v>5500</v>
      </c>
      <c r="M362" s="44">
        <v>6500</v>
      </c>
      <c r="N362" s="44">
        <v>6500</v>
      </c>
    </row>
    <row r="363" spans="1:14" ht="33">
      <c r="A363" s="8" t="s">
        <v>131</v>
      </c>
      <c r="B363" s="9" t="s">
        <v>132</v>
      </c>
      <c r="C363" s="8" t="s">
        <v>135</v>
      </c>
      <c r="D363" s="9" t="s">
        <v>136</v>
      </c>
      <c r="E363" s="8" t="s">
        <v>16</v>
      </c>
      <c r="F363" s="37" t="s">
        <v>349</v>
      </c>
      <c r="G363" s="38" t="s">
        <v>122</v>
      </c>
      <c r="H363" s="38" t="s">
        <v>112</v>
      </c>
      <c r="I363" s="38" t="s">
        <v>18</v>
      </c>
      <c r="J363" s="34" t="s">
        <v>348</v>
      </c>
      <c r="K363" s="31"/>
      <c r="L363" s="44">
        <f>L364</f>
        <v>300</v>
      </c>
      <c r="M363" s="44">
        <f>M364</f>
        <v>300</v>
      </c>
      <c r="N363" s="44">
        <f>N364</f>
        <v>300</v>
      </c>
    </row>
    <row r="364" spans="1:14" ht="49.5">
      <c r="A364" s="8"/>
      <c r="C364" s="8"/>
      <c r="E364" s="8"/>
      <c r="F364" s="37" t="s">
        <v>17</v>
      </c>
      <c r="G364" s="38" t="s">
        <v>122</v>
      </c>
      <c r="H364" s="38" t="s">
        <v>112</v>
      </c>
      <c r="I364" s="38" t="s">
        <v>18</v>
      </c>
      <c r="J364" s="34" t="s">
        <v>348</v>
      </c>
      <c r="K364" s="31" t="s">
        <v>16</v>
      </c>
      <c r="L364" s="44">
        <v>300</v>
      </c>
      <c r="M364" s="44">
        <v>300</v>
      </c>
      <c r="N364" s="44">
        <v>300</v>
      </c>
    </row>
    <row r="365" spans="1:14" ht="49.5">
      <c r="A365" s="8"/>
      <c r="C365" s="8"/>
      <c r="E365" s="8"/>
      <c r="F365" s="37" t="s">
        <v>329</v>
      </c>
      <c r="G365" s="38" t="s">
        <v>122</v>
      </c>
      <c r="H365" s="38" t="s">
        <v>112</v>
      </c>
      <c r="I365" s="38" t="s">
        <v>18</v>
      </c>
      <c r="J365" s="34" t="s">
        <v>398</v>
      </c>
      <c r="K365" s="31"/>
      <c r="L365" s="44">
        <f>L366</f>
        <v>5700</v>
      </c>
      <c r="M365" s="44">
        <f>M366</f>
        <v>2000</v>
      </c>
      <c r="N365" s="44">
        <f>N366</f>
        <v>2000</v>
      </c>
    </row>
    <row r="366" spans="1:14" ht="49.5">
      <c r="A366" s="8"/>
      <c r="C366" s="8"/>
      <c r="E366" s="8"/>
      <c r="F366" s="37" t="s">
        <v>17</v>
      </c>
      <c r="G366" s="38" t="s">
        <v>122</v>
      </c>
      <c r="H366" s="38" t="s">
        <v>112</v>
      </c>
      <c r="I366" s="38" t="s">
        <v>18</v>
      </c>
      <c r="J366" s="34" t="s">
        <v>398</v>
      </c>
      <c r="K366" s="31" t="s">
        <v>16</v>
      </c>
      <c r="L366" s="44">
        <v>5700</v>
      </c>
      <c r="M366" s="44">
        <v>2000</v>
      </c>
      <c r="N366" s="44">
        <v>2000</v>
      </c>
    </row>
    <row r="367" spans="1:14" ht="64.5" customHeight="1">
      <c r="A367" s="8" t="s">
        <v>138</v>
      </c>
      <c r="B367" s="9" t="s">
        <v>139</v>
      </c>
      <c r="C367" s="8" t="s">
        <v>141</v>
      </c>
      <c r="D367" s="9" t="s">
        <v>142</v>
      </c>
      <c r="E367" s="8" t="s">
        <v>140</v>
      </c>
      <c r="F367" s="49" t="s">
        <v>480</v>
      </c>
      <c r="G367" s="41" t="s">
        <v>130</v>
      </c>
      <c r="H367" s="41"/>
      <c r="I367" s="38"/>
      <c r="J367" s="38"/>
      <c r="K367" s="43"/>
      <c r="L367" s="51">
        <f>L368+L372+L375</f>
        <v>399.6</v>
      </c>
      <c r="M367" s="51">
        <f>M368+M372+M375</f>
        <v>369.6</v>
      </c>
      <c r="N367" s="51">
        <f>N368+N372+N375</f>
        <v>369.6</v>
      </c>
    </row>
    <row r="368" spans="1:14" ht="49.5">
      <c r="A368" s="8"/>
      <c r="C368" s="8"/>
      <c r="E368" s="8"/>
      <c r="F368" s="37" t="s">
        <v>259</v>
      </c>
      <c r="G368" s="38" t="s">
        <v>130</v>
      </c>
      <c r="H368" s="38" t="s">
        <v>15</v>
      </c>
      <c r="I368" s="38"/>
      <c r="J368" s="38"/>
      <c r="K368" s="43"/>
      <c r="L368" s="44">
        <f>L369</f>
        <v>349.6</v>
      </c>
      <c r="M368" s="44">
        <f>M369</f>
        <v>349.6</v>
      </c>
      <c r="N368" s="44">
        <f>N369</f>
        <v>349.6</v>
      </c>
    </row>
    <row r="369" spans="1:14" ht="37.5" customHeight="1">
      <c r="A369" s="8" t="s">
        <v>143</v>
      </c>
      <c r="B369" s="9" t="s">
        <v>144</v>
      </c>
      <c r="C369" s="8" t="s">
        <v>12</v>
      </c>
      <c r="D369" s="9" t="s">
        <v>13</v>
      </c>
      <c r="E369" s="8" t="s">
        <v>14</v>
      </c>
      <c r="F369" s="37" t="s">
        <v>94</v>
      </c>
      <c r="G369" s="38" t="s">
        <v>130</v>
      </c>
      <c r="H369" s="38" t="s">
        <v>15</v>
      </c>
      <c r="I369" s="38" t="s">
        <v>18</v>
      </c>
      <c r="J369" s="38" t="s">
        <v>93</v>
      </c>
      <c r="K369" s="43"/>
      <c r="L369" s="44">
        <f>L370+L371</f>
        <v>349.6</v>
      </c>
      <c r="M369" s="44">
        <f>M370+M371</f>
        <v>349.6</v>
      </c>
      <c r="N369" s="44">
        <f>N370+N371</f>
        <v>349.6</v>
      </c>
    </row>
    <row r="370" spans="1:14" ht="33">
      <c r="A370" s="8"/>
      <c r="C370" s="8"/>
      <c r="E370" s="8"/>
      <c r="F370" s="37" t="s">
        <v>41</v>
      </c>
      <c r="G370" s="38" t="s">
        <v>130</v>
      </c>
      <c r="H370" s="38" t="s">
        <v>15</v>
      </c>
      <c r="I370" s="38" t="s">
        <v>18</v>
      </c>
      <c r="J370" s="38" t="s">
        <v>93</v>
      </c>
      <c r="K370" s="38" t="s">
        <v>40</v>
      </c>
      <c r="L370" s="44">
        <v>313</v>
      </c>
      <c r="M370" s="44">
        <v>313</v>
      </c>
      <c r="N370" s="44">
        <v>313</v>
      </c>
    </row>
    <row r="371" spans="1:14" ht="49.5">
      <c r="A371" s="8"/>
      <c r="C371" s="8"/>
      <c r="E371" s="8"/>
      <c r="F371" s="37" t="s">
        <v>17</v>
      </c>
      <c r="G371" s="38" t="s">
        <v>130</v>
      </c>
      <c r="H371" s="38" t="s">
        <v>15</v>
      </c>
      <c r="I371" s="38" t="s">
        <v>18</v>
      </c>
      <c r="J371" s="38" t="s">
        <v>93</v>
      </c>
      <c r="K371" s="43" t="s">
        <v>16</v>
      </c>
      <c r="L371" s="44">
        <v>36.6</v>
      </c>
      <c r="M371" s="44">
        <v>36.6</v>
      </c>
      <c r="N371" s="44">
        <v>36.6</v>
      </c>
    </row>
    <row r="372" spans="1:14" ht="55.5" customHeight="1">
      <c r="A372" s="8"/>
      <c r="C372" s="8"/>
      <c r="E372" s="8"/>
      <c r="F372" s="37" t="s">
        <v>261</v>
      </c>
      <c r="G372" s="38" t="s">
        <v>130</v>
      </c>
      <c r="H372" s="38" t="s">
        <v>23</v>
      </c>
      <c r="I372" s="38"/>
      <c r="J372" s="38"/>
      <c r="K372" s="43"/>
      <c r="L372" s="44">
        <f aca="true" t="shared" si="10" ref="L372:N373">L373</f>
        <v>20</v>
      </c>
      <c r="M372" s="44">
        <f t="shared" si="10"/>
        <v>20</v>
      </c>
      <c r="N372" s="44">
        <f t="shared" si="10"/>
        <v>20</v>
      </c>
    </row>
    <row r="373" spans="1:14" ht="66">
      <c r="A373" s="8"/>
      <c r="C373" s="8"/>
      <c r="E373" s="8"/>
      <c r="F373" s="56" t="s">
        <v>385</v>
      </c>
      <c r="G373" s="38" t="s">
        <v>130</v>
      </c>
      <c r="H373" s="38" t="s">
        <v>23</v>
      </c>
      <c r="I373" s="38" t="s">
        <v>18</v>
      </c>
      <c r="J373" s="38" t="s">
        <v>251</v>
      </c>
      <c r="K373" s="43"/>
      <c r="L373" s="44">
        <f t="shared" si="10"/>
        <v>20</v>
      </c>
      <c r="M373" s="44">
        <f t="shared" si="10"/>
        <v>20</v>
      </c>
      <c r="N373" s="44">
        <f t="shared" si="10"/>
        <v>20</v>
      </c>
    </row>
    <row r="374" spans="1:14" ht="49.5">
      <c r="A374" s="8"/>
      <c r="C374" s="8"/>
      <c r="E374" s="8"/>
      <c r="F374" s="37" t="s">
        <v>17</v>
      </c>
      <c r="G374" s="38" t="s">
        <v>130</v>
      </c>
      <c r="H374" s="38" t="s">
        <v>23</v>
      </c>
      <c r="I374" s="38" t="s">
        <v>18</v>
      </c>
      <c r="J374" s="38" t="s">
        <v>251</v>
      </c>
      <c r="K374" s="43" t="s">
        <v>16</v>
      </c>
      <c r="L374" s="44">
        <v>20</v>
      </c>
      <c r="M374" s="44">
        <v>20</v>
      </c>
      <c r="N374" s="44">
        <v>20</v>
      </c>
    </row>
    <row r="375" spans="1:14" ht="33">
      <c r="A375" s="8"/>
      <c r="C375" s="8"/>
      <c r="E375" s="8"/>
      <c r="F375" s="37" t="s">
        <v>501</v>
      </c>
      <c r="G375" s="38" t="s">
        <v>130</v>
      </c>
      <c r="H375" s="38" t="s">
        <v>34</v>
      </c>
      <c r="I375" s="38"/>
      <c r="J375" s="38"/>
      <c r="K375" s="43"/>
      <c r="L375" s="44">
        <f aca="true" t="shared" si="11" ref="L375:N376">L376</f>
        <v>30</v>
      </c>
      <c r="M375" s="44">
        <f t="shared" si="11"/>
        <v>0</v>
      </c>
      <c r="N375" s="44">
        <f t="shared" si="11"/>
        <v>0</v>
      </c>
    </row>
    <row r="376" spans="1:14" ht="49.5">
      <c r="A376" s="8"/>
      <c r="C376" s="8"/>
      <c r="E376" s="8"/>
      <c r="F376" s="37" t="s">
        <v>502</v>
      </c>
      <c r="G376" s="38" t="s">
        <v>130</v>
      </c>
      <c r="H376" s="38" t="s">
        <v>34</v>
      </c>
      <c r="I376" s="38" t="s">
        <v>18</v>
      </c>
      <c r="J376" s="38" t="s">
        <v>500</v>
      </c>
      <c r="K376" s="43"/>
      <c r="L376" s="44">
        <f t="shared" si="11"/>
        <v>30</v>
      </c>
      <c r="M376" s="44">
        <f t="shared" si="11"/>
        <v>0</v>
      </c>
      <c r="N376" s="44">
        <f t="shared" si="11"/>
        <v>0</v>
      </c>
    </row>
    <row r="377" spans="1:14" ht="49.5">
      <c r="A377" s="8"/>
      <c r="C377" s="8"/>
      <c r="E377" s="8"/>
      <c r="F377" s="37" t="s">
        <v>17</v>
      </c>
      <c r="G377" s="38" t="s">
        <v>130</v>
      </c>
      <c r="H377" s="38" t="s">
        <v>34</v>
      </c>
      <c r="I377" s="38" t="s">
        <v>18</v>
      </c>
      <c r="J377" s="38" t="s">
        <v>500</v>
      </c>
      <c r="K377" s="43" t="s">
        <v>16</v>
      </c>
      <c r="L377" s="44">
        <v>30</v>
      </c>
      <c r="M377" s="44">
        <v>0</v>
      </c>
      <c r="N377" s="44">
        <v>0</v>
      </c>
    </row>
    <row r="378" spans="1:14" ht="67.5" customHeight="1">
      <c r="A378" s="8" t="s">
        <v>143</v>
      </c>
      <c r="B378" s="9" t="s">
        <v>144</v>
      </c>
      <c r="C378" s="8" t="s">
        <v>145</v>
      </c>
      <c r="D378" s="9" t="s">
        <v>386</v>
      </c>
      <c r="E378" s="8" t="s">
        <v>14</v>
      </c>
      <c r="F378" s="49" t="s">
        <v>370</v>
      </c>
      <c r="G378" s="41" t="s">
        <v>131</v>
      </c>
      <c r="H378" s="38"/>
      <c r="I378" s="38"/>
      <c r="J378" s="38"/>
      <c r="K378" s="43"/>
      <c r="L378" s="51">
        <f>L379+L383+L387+L389+L391+L393+L385+L395</f>
        <v>576.2</v>
      </c>
      <c r="M378" s="51">
        <f>M379+M383+M387+M389+M391+M393+M385+M395</f>
        <v>576.2</v>
      </c>
      <c r="N378" s="51">
        <f>N379+N383+N387+N389+N391+N393+N385+N395</f>
        <v>576.2</v>
      </c>
    </row>
    <row r="379" spans="1:15" ht="81.75" customHeight="1">
      <c r="A379" s="8" t="s">
        <v>143</v>
      </c>
      <c r="B379" s="9" t="s">
        <v>144</v>
      </c>
      <c r="C379" s="8" t="s">
        <v>145</v>
      </c>
      <c r="D379" s="9" t="s">
        <v>386</v>
      </c>
      <c r="E379" s="8" t="s">
        <v>27</v>
      </c>
      <c r="F379" s="37" t="s">
        <v>87</v>
      </c>
      <c r="G379" s="38" t="s">
        <v>131</v>
      </c>
      <c r="H379" s="38" t="s">
        <v>112</v>
      </c>
      <c r="I379" s="38" t="s">
        <v>18</v>
      </c>
      <c r="J379" s="38" t="s">
        <v>201</v>
      </c>
      <c r="K379" s="43"/>
      <c r="L379" s="44">
        <f>SUM(L380:L382)</f>
        <v>150</v>
      </c>
      <c r="M379" s="44">
        <f>SUM(M380:M382)</f>
        <v>150</v>
      </c>
      <c r="N379" s="44">
        <f>SUM(N380:N382)</f>
        <v>150</v>
      </c>
      <c r="O379" s="60"/>
    </row>
    <row r="380" spans="1:14" ht="33">
      <c r="A380" s="8"/>
      <c r="C380" s="8"/>
      <c r="E380" s="8"/>
      <c r="F380" s="37" t="s">
        <v>29</v>
      </c>
      <c r="G380" s="38" t="s">
        <v>131</v>
      </c>
      <c r="H380" s="38" t="s">
        <v>112</v>
      </c>
      <c r="I380" s="38" t="s">
        <v>18</v>
      </c>
      <c r="J380" s="38" t="s">
        <v>201</v>
      </c>
      <c r="K380" s="43" t="s">
        <v>28</v>
      </c>
      <c r="L380" s="44">
        <v>30</v>
      </c>
      <c r="M380" s="44">
        <v>30</v>
      </c>
      <c r="N380" s="44">
        <v>30</v>
      </c>
    </row>
    <row r="381" spans="1:14" ht="18.75">
      <c r="A381" s="8"/>
      <c r="C381" s="8"/>
      <c r="E381" s="8"/>
      <c r="F381" s="37" t="s">
        <v>184</v>
      </c>
      <c r="G381" s="38" t="s">
        <v>131</v>
      </c>
      <c r="H381" s="38" t="s">
        <v>112</v>
      </c>
      <c r="I381" s="38" t="s">
        <v>18</v>
      </c>
      <c r="J381" s="38" t="s">
        <v>201</v>
      </c>
      <c r="K381" s="43" t="s">
        <v>19</v>
      </c>
      <c r="L381" s="44">
        <v>100</v>
      </c>
      <c r="M381" s="44">
        <v>100</v>
      </c>
      <c r="N381" s="44">
        <v>100</v>
      </c>
    </row>
    <row r="382" spans="1:14" ht="18.75">
      <c r="A382" s="8"/>
      <c r="C382" s="8"/>
      <c r="E382" s="8"/>
      <c r="F382" s="37" t="s">
        <v>185</v>
      </c>
      <c r="G382" s="38" t="s">
        <v>131</v>
      </c>
      <c r="H382" s="38" t="s">
        <v>112</v>
      </c>
      <c r="I382" s="38" t="s">
        <v>18</v>
      </c>
      <c r="J382" s="38" t="s">
        <v>201</v>
      </c>
      <c r="K382" s="43" t="s">
        <v>26</v>
      </c>
      <c r="L382" s="44">
        <v>20</v>
      </c>
      <c r="M382" s="44">
        <v>20</v>
      </c>
      <c r="N382" s="44">
        <v>20</v>
      </c>
    </row>
    <row r="383" spans="1:14" ht="132">
      <c r="A383" s="8"/>
      <c r="C383" s="8"/>
      <c r="E383" s="8"/>
      <c r="F383" s="52" t="s">
        <v>204</v>
      </c>
      <c r="G383" s="38" t="s">
        <v>131</v>
      </c>
      <c r="H383" s="38" t="s">
        <v>112</v>
      </c>
      <c r="I383" s="38" t="s">
        <v>18</v>
      </c>
      <c r="J383" s="38" t="s">
        <v>203</v>
      </c>
      <c r="K383" s="43"/>
      <c r="L383" s="44">
        <f>SUM(L384:L384)</f>
        <v>80</v>
      </c>
      <c r="M383" s="44">
        <f>SUM(M384:M384)</f>
        <v>80</v>
      </c>
      <c r="N383" s="44">
        <f>SUM(N384:N384)</f>
        <v>80</v>
      </c>
    </row>
    <row r="384" spans="1:14" ht="18.75">
      <c r="A384" s="8"/>
      <c r="C384" s="8"/>
      <c r="E384" s="8"/>
      <c r="F384" s="37" t="s">
        <v>184</v>
      </c>
      <c r="G384" s="38" t="s">
        <v>131</v>
      </c>
      <c r="H384" s="38" t="s">
        <v>112</v>
      </c>
      <c r="I384" s="38" t="s">
        <v>18</v>
      </c>
      <c r="J384" s="38" t="s">
        <v>203</v>
      </c>
      <c r="K384" s="38" t="s">
        <v>19</v>
      </c>
      <c r="L384" s="44">
        <v>80</v>
      </c>
      <c r="M384" s="44">
        <v>80</v>
      </c>
      <c r="N384" s="44">
        <v>80</v>
      </c>
    </row>
    <row r="385" spans="1:14" ht="66">
      <c r="A385" s="8"/>
      <c r="C385" s="8"/>
      <c r="E385" s="8"/>
      <c r="F385" s="37" t="s">
        <v>92</v>
      </c>
      <c r="G385" s="38" t="s">
        <v>131</v>
      </c>
      <c r="H385" s="38" t="s">
        <v>112</v>
      </c>
      <c r="I385" s="38" t="s">
        <v>18</v>
      </c>
      <c r="J385" s="38" t="s">
        <v>207</v>
      </c>
      <c r="K385" s="38"/>
      <c r="L385" s="44">
        <f>L386</f>
        <v>30</v>
      </c>
      <c r="M385" s="44">
        <f>M386</f>
        <v>30</v>
      </c>
      <c r="N385" s="44">
        <f>N386</f>
        <v>30</v>
      </c>
    </row>
    <row r="386" spans="1:14" ht="33">
      <c r="A386" s="8"/>
      <c r="C386" s="8"/>
      <c r="E386" s="8"/>
      <c r="F386" s="37" t="s">
        <v>29</v>
      </c>
      <c r="G386" s="38" t="s">
        <v>131</v>
      </c>
      <c r="H386" s="38" t="s">
        <v>112</v>
      </c>
      <c r="I386" s="38" t="s">
        <v>18</v>
      </c>
      <c r="J386" s="38" t="s">
        <v>207</v>
      </c>
      <c r="K386" s="43" t="s">
        <v>28</v>
      </c>
      <c r="L386" s="44">
        <v>30</v>
      </c>
      <c r="M386" s="44">
        <v>30</v>
      </c>
      <c r="N386" s="44">
        <v>30</v>
      </c>
    </row>
    <row r="387" spans="1:14" ht="33">
      <c r="A387" s="8"/>
      <c r="C387" s="8"/>
      <c r="E387" s="8"/>
      <c r="F387" s="37" t="s">
        <v>237</v>
      </c>
      <c r="G387" s="38" t="s">
        <v>131</v>
      </c>
      <c r="H387" s="38" t="s">
        <v>112</v>
      </c>
      <c r="I387" s="38" t="s">
        <v>18</v>
      </c>
      <c r="J387" s="38" t="s">
        <v>209</v>
      </c>
      <c r="K387" s="43"/>
      <c r="L387" s="44">
        <f>L388</f>
        <v>40</v>
      </c>
      <c r="M387" s="44">
        <f>M388</f>
        <v>40</v>
      </c>
      <c r="N387" s="44">
        <f>N388</f>
        <v>40</v>
      </c>
    </row>
    <row r="388" spans="1:14" ht="18.75">
      <c r="A388" s="8"/>
      <c r="C388" s="8"/>
      <c r="E388" s="8"/>
      <c r="F388" s="37" t="s">
        <v>184</v>
      </c>
      <c r="G388" s="38" t="s">
        <v>131</v>
      </c>
      <c r="H388" s="38" t="s">
        <v>112</v>
      </c>
      <c r="I388" s="38" t="s">
        <v>18</v>
      </c>
      <c r="J388" s="38" t="s">
        <v>209</v>
      </c>
      <c r="K388" s="43" t="s">
        <v>19</v>
      </c>
      <c r="L388" s="44">
        <v>40</v>
      </c>
      <c r="M388" s="44">
        <v>40</v>
      </c>
      <c r="N388" s="44">
        <v>40</v>
      </c>
    </row>
    <row r="389" spans="1:14" ht="33">
      <c r="A389" s="8"/>
      <c r="C389" s="8"/>
      <c r="E389" s="8"/>
      <c r="F389" s="37" t="s">
        <v>235</v>
      </c>
      <c r="G389" s="38" t="s">
        <v>131</v>
      </c>
      <c r="H389" s="38" t="s">
        <v>112</v>
      </c>
      <c r="I389" s="38" t="s">
        <v>18</v>
      </c>
      <c r="J389" s="38" t="s">
        <v>215</v>
      </c>
      <c r="K389" s="43"/>
      <c r="L389" s="44">
        <f>L390</f>
        <v>100</v>
      </c>
      <c r="M389" s="44">
        <f>M390</f>
        <v>100</v>
      </c>
      <c r="N389" s="44">
        <f>N390</f>
        <v>100</v>
      </c>
    </row>
    <row r="390" spans="1:14" ht="33">
      <c r="A390" s="8"/>
      <c r="C390" s="8"/>
      <c r="E390" s="8"/>
      <c r="F390" s="37" t="s">
        <v>29</v>
      </c>
      <c r="G390" s="38" t="s">
        <v>131</v>
      </c>
      <c r="H390" s="38" t="s">
        <v>112</v>
      </c>
      <c r="I390" s="38" t="s">
        <v>18</v>
      </c>
      <c r="J390" s="38" t="s">
        <v>215</v>
      </c>
      <c r="K390" s="43" t="s">
        <v>28</v>
      </c>
      <c r="L390" s="44">
        <v>100</v>
      </c>
      <c r="M390" s="44">
        <v>100</v>
      </c>
      <c r="N390" s="44">
        <v>100</v>
      </c>
    </row>
    <row r="391" spans="1:14" ht="100.5" customHeight="1">
      <c r="A391" s="8"/>
      <c r="C391" s="8"/>
      <c r="E391" s="8"/>
      <c r="F391" s="37" t="s">
        <v>199</v>
      </c>
      <c r="G391" s="38" t="s">
        <v>131</v>
      </c>
      <c r="H391" s="38" t="s">
        <v>112</v>
      </c>
      <c r="I391" s="38" t="s">
        <v>18</v>
      </c>
      <c r="J391" s="38" t="s">
        <v>65</v>
      </c>
      <c r="K391" s="43"/>
      <c r="L391" s="44">
        <f>L392</f>
        <v>26.2</v>
      </c>
      <c r="M391" s="44">
        <f>M392</f>
        <v>26.2</v>
      </c>
      <c r="N391" s="44">
        <f>N392</f>
        <v>26.2</v>
      </c>
    </row>
    <row r="392" spans="1:14" ht="49.5">
      <c r="A392" s="8"/>
      <c r="C392" s="8"/>
      <c r="E392" s="8"/>
      <c r="F392" s="37" t="s">
        <v>17</v>
      </c>
      <c r="G392" s="38" t="s">
        <v>131</v>
      </c>
      <c r="H392" s="38" t="s">
        <v>112</v>
      </c>
      <c r="I392" s="38" t="s">
        <v>18</v>
      </c>
      <c r="J392" s="38" t="s">
        <v>65</v>
      </c>
      <c r="K392" s="43" t="s">
        <v>16</v>
      </c>
      <c r="L392" s="44">
        <v>26.2</v>
      </c>
      <c r="M392" s="44">
        <v>26.2</v>
      </c>
      <c r="N392" s="44">
        <v>26.2</v>
      </c>
    </row>
    <row r="393" spans="1:14" ht="51.75" customHeight="1">
      <c r="A393" s="8"/>
      <c r="C393" s="8"/>
      <c r="E393" s="8"/>
      <c r="F393" s="37" t="s">
        <v>200</v>
      </c>
      <c r="G393" s="38" t="s">
        <v>131</v>
      </c>
      <c r="H393" s="38" t="s">
        <v>112</v>
      </c>
      <c r="I393" s="38" t="s">
        <v>18</v>
      </c>
      <c r="J393" s="38" t="s">
        <v>72</v>
      </c>
      <c r="K393" s="43"/>
      <c r="L393" s="44">
        <f>L394</f>
        <v>70</v>
      </c>
      <c r="M393" s="44">
        <f>M394</f>
        <v>70</v>
      </c>
      <c r="N393" s="44">
        <f>N394</f>
        <v>70</v>
      </c>
    </row>
    <row r="394" spans="1:14" ht="49.5">
      <c r="A394" s="8"/>
      <c r="C394" s="8"/>
      <c r="E394" s="8"/>
      <c r="F394" s="37" t="s">
        <v>17</v>
      </c>
      <c r="G394" s="38" t="s">
        <v>131</v>
      </c>
      <c r="H394" s="38" t="s">
        <v>112</v>
      </c>
      <c r="I394" s="38" t="s">
        <v>18</v>
      </c>
      <c r="J394" s="38" t="s">
        <v>72</v>
      </c>
      <c r="K394" s="43" t="s">
        <v>16</v>
      </c>
      <c r="L394" s="44">
        <v>70</v>
      </c>
      <c r="M394" s="44">
        <v>70</v>
      </c>
      <c r="N394" s="44">
        <v>70</v>
      </c>
    </row>
    <row r="395" spans="1:14" ht="165">
      <c r="A395" s="8"/>
      <c r="C395" s="8"/>
      <c r="E395" s="8"/>
      <c r="F395" s="37" t="s">
        <v>363</v>
      </c>
      <c r="G395" s="38" t="s">
        <v>131</v>
      </c>
      <c r="H395" s="38" t="s">
        <v>112</v>
      </c>
      <c r="I395" s="38" t="s">
        <v>18</v>
      </c>
      <c r="J395" s="38" t="s">
        <v>364</v>
      </c>
      <c r="K395" s="43"/>
      <c r="L395" s="44">
        <f>L396</f>
        <v>80</v>
      </c>
      <c r="M395" s="44">
        <f>M396</f>
        <v>80</v>
      </c>
      <c r="N395" s="44">
        <f>N396</f>
        <v>80</v>
      </c>
    </row>
    <row r="396" spans="1:14" ht="18.75">
      <c r="A396" s="8"/>
      <c r="C396" s="8"/>
      <c r="E396" s="8"/>
      <c r="F396" s="37" t="s">
        <v>184</v>
      </c>
      <c r="G396" s="38" t="s">
        <v>131</v>
      </c>
      <c r="H396" s="38" t="s">
        <v>112</v>
      </c>
      <c r="I396" s="38" t="s">
        <v>18</v>
      </c>
      <c r="J396" s="38" t="s">
        <v>364</v>
      </c>
      <c r="K396" s="43" t="s">
        <v>19</v>
      </c>
      <c r="L396" s="44">
        <v>80</v>
      </c>
      <c r="M396" s="44">
        <v>80</v>
      </c>
      <c r="N396" s="44">
        <v>80</v>
      </c>
    </row>
    <row r="397" spans="1:14" ht="99">
      <c r="A397" s="8"/>
      <c r="C397" s="8"/>
      <c r="E397" s="8"/>
      <c r="F397" s="49" t="s">
        <v>371</v>
      </c>
      <c r="G397" s="41" t="s">
        <v>137</v>
      </c>
      <c r="H397" s="38"/>
      <c r="I397" s="38"/>
      <c r="J397" s="38"/>
      <c r="K397" s="43"/>
      <c r="L397" s="51">
        <f>L398+L401</f>
        <v>348</v>
      </c>
      <c r="M397" s="51">
        <f>M398+M401</f>
        <v>348</v>
      </c>
      <c r="N397" s="51">
        <f>N398+N401</f>
        <v>348</v>
      </c>
    </row>
    <row r="398" spans="1:14" ht="49.5">
      <c r="A398" s="8"/>
      <c r="C398" s="8"/>
      <c r="E398" s="8"/>
      <c r="F398" s="33" t="s">
        <v>288</v>
      </c>
      <c r="G398" s="34" t="s">
        <v>137</v>
      </c>
      <c r="H398" s="34" t="s">
        <v>112</v>
      </c>
      <c r="I398" s="32" t="s">
        <v>18</v>
      </c>
      <c r="J398" s="34" t="s">
        <v>291</v>
      </c>
      <c r="K398" s="31"/>
      <c r="L398" s="44">
        <f aca="true" t="shared" si="12" ref="L398:N399">L399</f>
        <v>10</v>
      </c>
      <c r="M398" s="44">
        <f t="shared" si="12"/>
        <v>10</v>
      </c>
      <c r="N398" s="44">
        <f t="shared" si="12"/>
        <v>10</v>
      </c>
    </row>
    <row r="399" spans="1:14" ht="66">
      <c r="A399" s="8"/>
      <c r="C399" s="8"/>
      <c r="E399" s="8"/>
      <c r="F399" s="33" t="s">
        <v>289</v>
      </c>
      <c r="G399" s="34" t="s">
        <v>137</v>
      </c>
      <c r="H399" s="34" t="s">
        <v>112</v>
      </c>
      <c r="I399" s="32" t="s">
        <v>18</v>
      </c>
      <c r="J399" s="34" t="s">
        <v>292</v>
      </c>
      <c r="K399" s="31"/>
      <c r="L399" s="44">
        <f t="shared" si="12"/>
        <v>10</v>
      </c>
      <c r="M399" s="44">
        <f t="shared" si="12"/>
        <v>10</v>
      </c>
      <c r="N399" s="44">
        <f t="shared" si="12"/>
        <v>10</v>
      </c>
    </row>
    <row r="400" spans="1:14" ht="49.5">
      <c r="A400" s="8"/>
      <c r="C400" s="8"/>
      <c r="E400" s="8"/>
      <c r="F400" s="33" t="s">
        <v>69</v>
      </c>
      <c r="G400" s="34" t="s">
        <v>137</v>
      </c>
      <c r="H400" s="34" t="s">
        <v>112</v>
      </c>
      <c r="I400" s="32" t="s">
        <v>18</v>
      </c>
      <c r="J400" s="34" t="s">
        <v>292</v>
      </c>
      <c r="K400" s="31" t="s">
        <v>68</v>
      </c>
      <c r="L400" s="44">
        <v>10</v>
      </c>
      <c r="M400" s="44">
        <v>10</v>
      </c>
      <c r="N400" s="44">
        <v>10</v>
      </c>
    </row>
    <row r="401" spans="1:14" ht="132">
      <c r="A401" s="8"/>
      <c r="C401" s="8"/>
      <c r="E401" s="8"/>
      <c r="F401" s="37" t="s">
        <v>489</v>
      </c>
      <c r="G401" s="34" t="s">
        <v>137</v>
      </c>
      <c r="H401" s="34" t="s">
        <v>112</v>
      </c>
      <c r="I401" s="32" t="s">
        <v>18</v>
      </c>
      <c r="J401" s="38" t="s">
        <v>469</v>
      </c>
      <c r="K401" s="38"/>
      <c r="L401" s="44">
        <f>L402</f>
        <v>338</v>
      </c>
      <c r="M401" s="44">
        <f>M402</f>
        <v>338</v>
      </c>
      <c r="N401" s="44">
        <f>N402</f>
        <v>338</v>
      </c>
    </row>
    <row r="402" spans="1:14" ht="49.5">
      <c r="A402" s="8"/>
      <c r="C402" s="8"/>
      <c r="E402" s="8"/>
      <c r="F402" s="33" t="s">
        <v>69</v>
      </c>
      <c r="G402" s="34" t="s">
        <v>137</v>
      </c>
      <c r="H402" s="34" t="s">
        <v>112</v>
      </c>
      <c r="I402" s="32" t="s">
        <v>18</v>
      </c>
      <c r="J402" s="38" t="s">
        <v>469</v>
      </c>
      <c r="K402" s="31" t="s">
        <v>68</v>
      </c>
      <c r="L402" s="44">
        <v>338</v>
      </c>
      <c r="M402" s="44">
        <v>338</v>
      </c>
      <c r="N402" s="44">
        <v>338</v>
      </c>
    </row>
    <row r="403" spans="1:14" ht="88.5" customHeight="1">
      <c r="A403" s="8"/>
      <c r="C403" s="8"/>
      <c r="E403" s="8"/>
      <c r="F403" s="30" t="s">
        <v>481</v>
      </c>
      <c r="G403" s="41" t="s">
        <v>313</v>
      </c>
      <c r="H403" s="41"/>
      <c r="I403" s="41"/>
      <c r="J403" s="36"/>
      <c r="K403" s="35"/>
      <c r="L403" s="45">
        <f>L404+L406</f>
        <v>6452.599999999999</v>
      </c>
      <c r="M403" s="45">
        <f>M404+M406</f>
        <v>6638.299999999999</v>
      </c>
      <c r="N403" s="45">
        <f>N404+N406</f>
        <v>6689.099999999999</v>
      </c>
    </row>
    <row r="404" spans="1:14" ht="33">
      <c r="A404" s="8"/>
      <c r="C404" s="8"/>
      <c r="E404" s="8"/>
      <c r="F404" s="33" t="s">
        <v>314</v>
      </c>
      <c r="G404" s="38" t="s">
        <v>313</v>
      </c>
      <c r="H404" s="38" t="s">
        <v>112</v>
      </c>
      <c r="I404" s="38" t="s">
        <v>18</v>
      </c>
      <c r="J404" s="34" t="s">
        <v>334</v>
      </c>
      <c r="K404" s="31"/>
      <c r="L404" s="44">
        <f>L405</f>
        <v>326.2</v>
      </c>
      <c r="M404" s="44">
        <f>M405</f>
        <v>69.9</v>
      </c>
      <c r="N404" s="44">
        <f>N405</f>
        <v>67.2</v>
      </c>
    </row>
    <row r="405" spans="1:14" ht="49.5">
      <c r="A405" s="8"/>
      <c r="C405" s="8"/>
      <c r="E405" s="8"/>
      <c r="F405" s="33" t="s">
        <v>17</v>
      </c>
      <c r="G405" s="38" t="s">
        <v>313</v>
      </c>
      <c r="H405" s="38" t="s">
        <v>112</v>
      </c>
      <c r="I405" s="38" t="s">
        <v>18</v>
      </c>
      <c r="J405" s="38" t="s">
        <v>334</v>
      </c>
      <c r="K405" s="43" t="s">
        <v>16</v>
      </c>
      <c r="L405" s="44">
        <v>326.2</v>
      </c>
      <c r="M405" s="44">
        <v>69.9</v>
      </c>
      <c r="N405" s="44">
        <v>67.2</v>
      </c>
    </row>
    <row r="406" spans="1:14" ht="33">
      <c r="A406" s="8"/>
      <c r="C406" s="8"/>
      <c r="E406" s="8"/>
      <c r="F406" s="33" t="s">
        <v>393</v>
      </c>
      <c r="G406" s="38" t="s">
        <v>313</v>
      </c>
      <c r="H406" s="38" t="s">
        <v>112</v>
      </c>
      <c r="I406" s="38" t="s">
        <v>366</v>
      </c>
      <c r="J406" s="34"/>
      <c r="K406" s="31"/>
      <c r="L406" s="44">
        <f aca="true" t="shared" si="13" ref="L406:N407">L407</f>
        <v>6126.4</v>
      </c>
      <c r="M406" s="44">
        <f t="shared" si="13"/>
        <v>6568.4</v>
      </c>
      <c r="N406" s="44">
        <f t="shared" si="13"/>
        <v>6621.9</v>
      </c>
    </row>
    <row r="407" spans="1:14" ht="33">
      <c r="A407" s="8"/>
      <c r="C407" s="8"/>
      <c r="E407" s="8"/>
      <c r="F407" s="33" t="s">
        <v>314</v>
      </c>
      <c r="G407" s="38" t="s">
        <v>313</v>
      </c>
      <c r="H407" s="38" t="s">
        <v>112</v>
      </c>
      <c r="I407" s="38" t="s">
        <v>366</v>
      </c>
      <c r="J407" s="34" t="s">
        <v>365</v>
      </c>
      <c r="K407" s="31"/>
      <c r="L407" s="44">
        <f t="shared" si="13"/>
        <v>6126.4</v>
      </c>
      <c r="M407" s="44">
        <f t="shared" si="13"/>
        <v>6568.4</v>
      </c>
      <c r="N407" s="44">
        <f t="shared" si="13"/>
        <v>6621.9</v>
      </c>
    </row>
    <row r="408" spans="1:14" ht="49.5">
      <c r="A408" s="8"/>
      <c r="C408" s="8"/>
      <c r="E408" s="8"/>
      <c r="F408" s="33" t="s">
        <v>17</v>
      </c>
      <c r="G408" s="38" t="s">
        <v>313</v>
      </c>
      <c r="H408" s="38" t="s">
        <v>112</v>
      </c>
      <c r="I408" s="38" t="s">
        <v>366</v>
      </c>
      <c r="J408" s="38" t="s">
        <v>365</v>
      </c>
      <c r="K408" s="43" t="s">
        <v>16</v>
      </c>
      <c r="L408" s="44">
        <v>6126.4</v>
      </c>
      <c r="M408" s="44">
        <v>6568.4</v>
      </c>
      <c r="N408" s="44">
        <v>6621.9</v>
      </c>
    </row>
    <row r="409" spans="1:14" ht="66" customHeight="1">
      <c r="A409" s="8"/>
      <c r="C409" s="8"/>
      <c r="E409" s="8"/>
      <c r="F409" s="69" t="s">
        <v>372</v>
      </c>
      <c r="G409" s="41" t="s">
        <v>318</v>
      </c>
      <c r="H409" s="38"/>
      <c r="I409" s="38"/>
      <c r="J409" s="34"/>
      <c r="K409" s="31"/>
      <c r="L409" s="51">
        <f>L410+L412+L414+L416+L418</f>
        <v>167.7</v>
      </c>
      <c r="M409" s="51">
        <f>M410+M412+M414+M416+M418</f>
        <v>110</v>
      </c>
      <c r="N409" s="51">
        <f>N410+N412+N414+N416+N418</f>
        <v>110</v>
      </c>
    </row>
    <row r="410" spans="1:14" ht="33">
      <c r="A410" s="8"/>
      <c r="C410" s="8"/>
      <c r="E410" s="8"/>
      <c r="F410" s="61" t="s">
        <v>319</v>
      </c>
      <c r="G410" s="38" t="s">
        <v>318</v>
      </c>
      <c r="H410" s="38" t="s">
        <v>112</v>
      </c>
      <c r="I410" s="38" t="s">
        <v>18</v>
      </c>
      <c r="J410" s="34" t="s">
        <v>320</v>
      </c>
      <c r="K410" s="31"/>
      <c r="L410" s="44">
        <f>L411</f>
        <v>21.7</v>
      </c>
      <c r="M410" s="44">
        <f>M411</f>
        <v>15</v>
      </c>
      <c r="N410" s="44">
        <f>N411</f>
        <v>15</v>
      </c>
    </row>
    <row r="411" spans="1:14" ht="18.75">
      <c r="A411" s="8"/>
      <c r="C411" s="8"/>
      <c r="E411" s="8"/>
      <c r="F411" s="37" t="s">
        <v>184</v>
      </c>
      <c r="G411" s="38" t="s">
        <v>318</v>
      </c>
      <c r="H411" s="38" t="s">
        <v>112</v>
      </c>
      <c r="I411" s="38" t="s">
        <v>18</v>
      </c>
      <c r="J411" s="34" t="s">
        <v>320</v>
      </c>
      <c r="K411" s="31" t="s">
        <v>19</v>
      </c>
      <c r="L411" s="44">
        <v>21.7</v>
      </c>
      <c r="M411" s="44">
        <v>15</v>
      </c>
      <c r="N411" s="44">
        <v>15</v>
      </c>
    </row>
    <row r="412" spans="1:14" ht="18.75">
      <c r="A412" s="8"/>
      <c r="C412" s="8"/>
      <c r="E412" s="8"/>
      <c r="F412" s="33" t="s">
        <v>322</v>
      </c>
      <c r="G412" s="38" t="s">
        <v>318</v>
      </c>
      <c r="H412" s="38" t="s">
        <v>112</v>
      </c>
      <c r="I412" s="38" t="s">
        <v>18</v>
      </c>
      <c r="J412" s="34" t="s">
        <v>321</v>
      </c>
      <c r="K412" s="31"/>
      <c r="L412" s="44">
        <f>L413</f>
        <v>10</v>
      </c>
      <c r="M412" s="44">
        <f>M413</f>
        <v>10</v>
      </c>
      <c r="N412" s="44">
        <f>N413</f>
        <v>10</v>
      </c>
    </row>
    <row r="413" spans="1:14" ht="18.75">
      <c r="A413" s="8"/>
      <c r="C413" s="8"/>
      <c r="E413" s="8"/>
      <c r="F413" s="37" t="s">
        <v>184</v>
      </c>
      <c r="G413" s="38" t="s">
        <v>318</v>
      </c>
      <c r="H413" s="38" t="s">
        <v>112</v>
      </c>
      <c r="I413" s="38" t="s">
        <v>18</v>
      </c>
      <c r="J413" s="34" t="s">
        <v>321</v>
      </c>
      <c r="K413" s="31" t="s">
        <v>19</v>
      </c>
      <c r="L413" s="44">
        <v>10</v>
      </c>
      <c r="M413" s="44">
        <v>10</v>
      </c>
      <c r="N413" s="44">
        <v>10</v>
      </c>
    </row>
    <row r="414" spans="1:14" ht="33">
      <c r="A414" s="8"/>
      <c r="C414" s="8"/>
      <c r="E414" s="8"/>
      <c r="F414" s="37" t="s">
        <v>324</v>
      </c>
      <c r="G414" s="38" t="s">
        <v>318</v>
      </c>
      <c r="H414" s="38" t="s">
        <v>112</v>
      </c>
      <c r="I414" s="38" t="s">
        <v>18</v>
      </c>
      <c r="J414" s="34" t="s">
        <v>323</v>
      </c>
      <c r="K414" s="31"/>
      <c r="L414" s="44">
        <f>L415</f>
        <v>100</v>
      </c>
      <c r="M414" s="44">
        <f>M415</f>
        <v>55</v>
      </c>
      <c r="N414" s="44">
        <f>N415</f>
        <v>55</v>
      </c>
    </row>
    <row r="415" spans="1:14" ht="18.75">
      <c r="A415" s="8"/>
      <c r="C415" s="8"/>
      <c r="E415" s="8"/>
      <c r="F415" s="37" t="s">
        <v>184</v>
      </c>
      <c r="G415" s="38" t="s">
        <v>318</v>
      </c>
      <c r="H415" s="38" t="s">
        <v>112</v>
      </c>
      <c r="I415" s="38" t="s">
        <v>18</v>
      </c>
      <c r="J415" s="34" t="s">
        <v>323</v>
      </c>
      <c r="K415" s="31" t="s">
        <v>19</v>
      </c>
      <c r="L415" s="44">
        <v>100</v>
      </c>
      <c r="M415" s="44">
        <v>55</v>
      </c>
      <c r="N415" s="44">
        <v>55</v>
      </c>
    </row>
    <row r="416" spans="1:14" ht="33">
      <c r="A416" s="8"/>
      <c r="C416" s="8"/>
      <c r="E416" s="8"/>
      <c r="F416" s="37" t="s">
        <v>326</v>
      </c>
      <c r="G416" s="38" t="s">
        <v>318</v>
      </c>
      <c r="H416" s="38" t="s">
        <v>112</v>
      </c>
      <c r="I416" s="38" t="s">
        <v>18</v>
      </c>
      <c r="J416" s="34" t="s">
        <v>325</v>
      </c>
      <c r="K416" s="31"/>
      <c r="L416" s="44">
        <f>L417</f>
        <v>10</v>
      </c>
      <c r="M416" s="44">
        <f>M417</f>
        <v>10</v>
      </c>
      <c r="N416" s="44">
        <f>N417</f>
        <v>10</v>
      </c>
    </row>
    <row r="417" spans="1:14" ht="17.25" customHeight="1">
      <c r="A417" s="8"/>
      <c r="C417" s="8"/>
      <c r="E417" s="8"/>
      <c r="F417" s="37" t="s">
        <v>184</v>
      </c>
      <c r="G417" s="38" t="s">
        <v>318</v>
      </c>
      <c r="H417" s="38" t="s">
        <v>112</v>
      </c>
      <c r="I417" s="38" t="s">
        <v>18</v>
      </c>
      <c r="J417" s="34" t="s">
        <v>325</v>
      </c>
      <c r="K417" s="31" t="s">
        <v>19</v>
      </c>
      <c r="L417" s="44">
        <v>10</v>
      </c>
      <c r="M417" s="44">
        <v>10</v>
      </c>
      <c r="N417" s="44">
        <v>10</v>
      </c>
    </row>
    <row r="418" spans="1:14" ht="49.5">
      <c r="A418" s="8"/>
      <c r="C418" s="8"/>
      <c r="E418" s="8"/>
      <c r="F418" s="68" t="s">
        <v>328</v>
      </c>
      <c r="G418" s="38" t="s">
        <v>318</v>
      </c>
      <c r="H418" s="38" t="s">
        <v>112</v>
      </c>
      <c r="I418" s="38" t="s">
        <v>18</v>
      </c>
      <c r="J418" s="34" t="s">
        <v>327</v>
      </c>
      <c r="K418" s="31"/>
      <c r="L418" s="44">
        <f>L419</f>
        <v>26</v>
      </c>
      <c r="M418" s="44">
        <f>M419</f>
        <v>20</v>
      </c>
      <c r="N418" s="44">
        <f>N419</f>
        <v>20</v>
      </c>
    </row>
    <row r="419" spans="1:14" ht="18.75">
      <c r="A419" s="8"/>
      <c r="C419" s="8"/>
      <c r="E419" s="8"/>
      <c r="F419" s="37" t="s">
        <v>184</v>
      </c>
      <c r="G419" s="38" t="s">
        <v>318</v>
      </c>
      <c r="H419" s="38" t="s">
        <v>112</v>
      </c>
      <c r="I419" s="38" t="s">
        <v>18</v>
      </c>
      <c r="J419" s="34" t="s">
        <v>327</v>
      </c>
      <c r="K419" s="31" t="s">
        <v>19</v>
      </c>
      <c r="L419" s="44">
        <v>26</v>
      </c>
      <c r="M419" s="44">
        <v>20</v>
      </c>
      <c r="N419" s="44">
        <v>20</v>
      </c>
    </row>
    <row r="420" spans="1:14" ht="85.5" customHeight="1">
      <c r="A420" s="8"/>
      <c r="C420" s="8"/>
      <c r="E420" s="8"/>
      <c r="F420" s="49" t="s">
        <v>389</v>
      </c>
      <c r="G420" s="41" t="s">
        <v>388</v>
      </c>
      <c r="H420" s="41"/>
      <c r="I420" s="41"/>
      <c r="J420" s="36"/>
      <c r="K420" s="35"/>
      <c r="L420" s="51">
        <f aca="true" t="shared" si="14" ref="L420:N421">L421</f>
        <v>1.8</v>
      </c>
      <c r="M420" s="51">
        <f t="shared" si="14"/>
        <v>1.5</v>
      </c>
      <c r="N420" s="51">
        <f t="shared" si="14"/>
        <v>1.5</v>
      </c>
    </row>
    <row r="421" spans="1:14" ht="66">
      <c r="A421" s="8"/>
      <c r="C421" s="8"/>
      <c r="E421" s="8"/>
      <c r="F421" s="37" t="s">
        <v>390</v>
      </c>
      <c r="G421" s="38" t="s">
        <v>388</v>
      </c>
      <c r="H421" s="38" t="s">
        <v>270</v>
      </c>
      <c r="I421" s="38"/>
      <c r="J421" s="38"/>
      <c r="K421" s="31"/>
      <c r="L421" s="44">
        <f t="shared" si="14"/>
        <v>1.8</v>
      </c>
      <c r="M421" s="44">
        <f t="shared" si="14"/>
        <v>1.5</v>
      </c>
      <c r="N421" s="44">
        <f t="shared" si="14"/>
        <v>1.5</v>
      </c>
    </row>
    <row r="422" spans="1:14" ht="198">
      <c r="A422" s="8"/>
      <c r="C422" s="8"/>
      <c r="E422" s="8"/>
      <c r="F422" s="37" t="s">
        <v>505</v>
      </c>
      <c r="G422" s="38" t="s">
        <v>388</v>
      </c>
      <c r="H422" s="38" t="s">
        <v>270</v>
      </c>
      <c r="I422" s="38" t="s">
        <v>18</v>
      </c>
      <c r="J422" s="38" t="s">
        <v>177</v>
      </c>
      <c r="K422" s="31" t="s">
        <v>16</v>
      </c>
      <c r="L422" s="44">
        <v>1.8</v>
      </c>
      <c r="M422" s="44">
        <v>1.5</v>
      </c>
      <c r="N422" s="44">
        <v>1.5</v>
      </c>
    </row>
    <row r="423" spans="1:14" ht="115.5">
      <c r="A423" s="8"/>
      <c r="C423" s="8"/>
      <c r="E423" s="8"/>
      <c r="F423" s="49" t="s">
        <v>473</v>
      </c>
      <c r="G423" s="41" t="s">
        <v>413</v>
      </c>
      <c r="H423" s="41"/>
      <c r="I423" s="41"/>
      <c r="J423" s="36"/>
      <c r="K423" s="35"/>
      <c r="L423" s="51">
        <f>L424+L427+L458</f>
        <v>2914.2</v>
      </c>
      <c r="M423" s="51">
        <f>M424+M427+M458</f>
        <v>2470</v>
      </c>
      <c r="N423" s="51">
        <f>N424+N427+N458</f>
        <v>1715.7</v>
      </c>
    </row>
    <row r="424" spans="1:14" ht="22.5" customHeight="1">
      <c r="A424" s="8"/>
      <c r="C424" s="8"/>
      <c r="E424" s="8"/>
      <c r="F424" s="37" t="s">
        <v>416</v>
      </c>
      <c r="G424" s="38" t="s">
        <v>413</v>
      </c>
      <c r="H424" s="38" t="s">
        <v>15</v>
      </c>
      <c r="I424" s="38"/>
      <c r="J424" s="38"/>
      <c r="K424" s="31"/>
      <c r="L424" s="44">
        <f aca="true" t="shared" si="15" ref="L424:N425">L425</f>
        <v>10</v>
      </c>
      <c r="M424" s="44">
        <f t="shared" si="15"/>
        <v>5</v>
      </c>
      <c r="N424" s="44">
        <f t="shared" si="15"/>
        <v>5</v>
      </c>
    </row>
    <row r="425" spans="1:14" ht="195.75" customHeight="1">
      <c r="A425" s="8"/>
      <c r="C425" s="8"/>
      <c r="E425" s="8"/>
      <c r="F425" s="37" t="s">
        <v>414</v>
      </c>
      <c r="G425" s="38" t="s">
        <v>413</v>
      </c>
      <c r="H425" s="38" t="s">
        <v>15</v>
      </c>
      <c r="I425" s="38" t="s">
        <v>18</v>
      </c>
      <c r="J425" s="38" t="s">
        <v>455</v>
      </c>
      <c r="K425" s="31"/>
      <c r="L425" s="44">
        <f t="shared" si="15"/>
        <v>10</v>
      </c>
      <c r="M425" s="44">
        <f t="shared" si="15"/>
        <v>5</v>
      </c>
      <c r="N425" s="44">
        <f t="shared" si="15"/>
        <v>5</v>
      </c>
    </row>
    <row r="426" spans="1:14" ht="49.5">
      <c r="A426" s="8"/>
      <c r="C426" s="8"/>
      <c r="E426" s="8"/>
      <c r="F426" s="33" t="s">
        <v>17</v>
      </c>
      <c r="G426" s="38" t="s">
        <v>413</v>
      </c>
      <c r="H426" s="38" t="s">
        <v>15</v>
      </c>
      <c r="I426" s="38" t="s">
        <v>18</v>
      </c>
      <c r="J426" s="38" t="s">
        <v>455</v>
      </c>
      <c r="K426" s="31" t="s">
        <v>16</v>
      </c>
      <c r="L426" s="44">
        <v>10</v>
      </c>
      <c r="M426" s="44">
        <v>5</v>
      </c>
      <c r="N426" s="44">
        <v>5</v>
      </c>
    </row>
    <row r="427" spans="1:14" ht="49.5">
      <c r="A427" s="8"/>
      <c r="C427" s="8"/>
      <c r="E427" s="8"/>
      <c r="F427" s="37" t="s">
        <v>415</v>
      </c>
      <c r="G427" s="38" t="s">
        <v>413</v>
      </c>
      <c r="H427" s="38" t="s">
        <v>23</v>
      </c>
      <c r="I427" s="38"/>
      <c r="J427" s="38"/>
      <c r="K427" s="31"/>
      <c r="L427" s="44">
        <f>L428+L432+L435+L437+L441+L444+L448+L452+L455</f>
        <v>1765</v>
      </c>
      <c r="M427" s="44">
        <f>M428+M432+M435+M437+M441+M444+M448+M452+M455</f>
        <v>1465</v>
      </c>
      <c r="N427" s="44">
        <f>N428+N432+N435+N437+N441+N444+N448+N452+N455</f>
        <v>1200</v>
      </c>
    </row>
    <row r="428" spans="1:14" ht="66">
      <c r="A428" s="8"/>
      <c r="C428" s="8"/>
      <c r="E428" s="8"/>
      <c r="F428" s="37" t="s">
        <v>417</v>
      </c>
      <c r="G428" s="38" t="s">
        <v>413</v>
      </c>
      <c r="H428" s="38" t="s">
        <v>23</v>
      </c>
      <c r="I428" s="38" t="s">
        <v>18</v>
      </c>
      <c r="J428" s="38" t="s">
        <v>438</v>
      </c>
      <c r="K428" s="31"/>
      <c r="L428" s="44">
        <f>L429+L430+L431</f>
        <v>50</v>
      </c>
      <c r="M428" s="44">
        <f>M429+M430+M431</f>
        <v>50</v>
      </c>
      <c r="N428" s="44">
        <f>N429+N430+N431</f>
        <v>50</v>
      </c>
    </row>
    <row r="429" spans="1:14" ht="49.5">
      <c r="A429" s="8"/>
      <c r="C429" s="8"/>
      <c r="E429" s="8"/>
      <c r="F429" s="33" t="s">
        <v>17</v>
      </c>
      <c r="G429" s="38" t="s">
        <v>413</v>
      </c>
      <c r="H429" s="38" t="s">
        <v>23</v>
      </c>
      <c r="I429" s="38" t="s">
        <v>18</v>
      </c>
      <c r="J429" s="38" t="s">
        <v>438</v>
      </c>
      <c r="K429" s="31" t="s">
        <v>16</v>
      </c>
      <c r="L429" s="44">
        <v>0</v>
      </c>
      <c r="M429" s="44">
        <v>15</v>
      </c>
      <c r="N429" s="44">
        <v>25</v>
      </c>
    </row>
    <row r="430" spans="1:14" ht="18.75">
      <c r="A430" s="8"/>
      <c r="C430" s="8"/>
      <c r="E430" s="8"/>
      <c r="F430" s="37" t="s">
        <v>184</v>
      </c>
      <c r="G430" s="38" t="s">
        <v>413</v>
      </c>
      <c r="H430" s="38" t="s">
        <v>23</v>
      </c>
      <c r="I430" s="38" t="s">
        <v>18</v>
      </c>
      <c r="J430" s="38" t="s">
        <v>438</v>
      </c>
      <c r="K430" s="31" t="s">
        <v>19</v>
      </c>
      <c r="L430" s="44">
        <v>50</v>
      </c>
      <c r="M430" s="44">
        <v>30</v>
      </c>
      <c r="N430" s="44">
        <v>25</v>
      </c>
    </row>
    <row r="431" spans="1:14" ht="18.75">
      <c r="A431" s="8"/>
      <c r="C431" s="8"/>
      <c r="E431" s="8"/>
      <c r="F431" s="37" t="s">
        <v>185</v>
      </c>
      <c r="G431" s="38" t="s">
        <v>413</v>
      </c>
      <c r="H431" s="38" t="s">
        <v>23</v>
      </c>
      <c r="I431" s="38" t="s">
        <v>18</v>
      </c>
      <c r="J431" s="38" t="s">
        <v>438</v>
      </c>
      <c r="K431" s="31" t="s">
        <v>26</v>
      </c>
      <c r="L431" s="44">
        <v>0</v>
      </c>
      <c r="M431" s="44">
        <v>5</v>
      </c>
      <c r="N431" s="44">
        <v>0</v>
      </c>
    </row>
    <row r="432" spans="1:14" ht="49.5">
      <c r="A432" s="8"/>
      <c r="C432" s="8"/>
      <c r="E432" s="8"/>
      <c r="F432" s="37" t="s">
        <v>418</v>
      </c>
      <c r="G432" s="38" t="s">
        <v>413</v>
      </c>
      <c r="H432" s="38" t="s">
        <v>23</v>
      </c>
      <c r="I432" s="38" t="s">
        <v>18</v>
      </c>
      <c r="J432" s="38" t="s">
        <v>456</v>
      </c>
      <c r="K432" s="31"/>
      <c r="L432" s="44">
        <f>L433+L434</f>
        <v>25</v>
      </c>
      <c r="M432" s="44">
        <f>M433+M434</f>
        <v>5</v>
      </c>
      <c r="N432" s="44">
        <f>N433+N434</f>
        <v>5</v>
      </c>
    </row>
    <row r="433" spans="1:14" ht="49.5">
      <c r="A433" s="8"/>
      <c r="C433" s="8"/>
      <c r="E433" s="8"/>
      <c r="F433" s="33" t="s">
        <v>17</v>
      </c>
      <c r="G433" s="38" t="s">
        <v>413</v>
      </c>
      <c r="H433" s="38" t="s">
        <v>23</v>
      </c>
      <c r="I433" s="38" t="s">
        <v>18</v>
      </c>
      <c r="J433" s="38" t="s">
        <v>456</v>
      </c>
      <c r="K433" s="31" t="s">
        <v>16</v>
      </c>
      <c r="L433" s="44">
        <v>5</v>
      </c>
      <c r="M433" s="44">
        <v>0</v>
      </c>
      <c r="N433" s="44">
        <v>0</v>
      </c>
    </row>
    <row r="434" spans="1:14" ht="18.75">
      <c r="A434" s="8"/>
      <c r="C434" s="8"/>
      <c r="E434" s="8"/>
      <c r="F434" s="37" t="s">
        <v>184</v>
      </c>
      <c r="G434" s="38" t="s">
        <v>413</v>
      </c>
      <c r="H434" s="38" t="s">
        <v>23</v>
      </c>
      <c r="I434" s="38" t="s">
        <v>18</v>
      </c>
      <c r="J434" s="38" t="s">
        <v>456</v>
      </c>
      <c r="K434" s="31" t="s">
        <v>19</v>
      </c>
      <c r="L434" s="44">
        <v>20</v>
      </c>
      <c r="M434" s="44">
        <v>5</v>
      </c>
      <c r="N434" s="44">
        <v>5</v>
      </c>
    </row>
    <row r="435" spans="1:14" ht="66">
      <c r="A435" s="8"/>
      <c r="C435" s="8"/>
      <c r="E435" s="8"/>
      <c r="F435" s="37" t="s">
        <v>419</v>
      </c>
      <c r="G435" s="38" t="s">
        <v>413</v>
      </c>
      <c r="H435" s="38" t="s">
        <v>23</v>
      </c>
      <c r="I435" s="38" t="s">
        <v>18</v>
      </c>
      <c r="J435" s="38" t="s">
        <v>439</v>
      </c>
      <c r="K435" s="31"/>
      <c r="L435" s="44">
        <f>L436</f>
        <v>200</v>
      </c>
      <c r="M435" s="44">
        <f>M436</f>
        <v>170</v>
      </c>
      <c r="N435" s="44">
        <f>N436</f>
        <v>0</v>
      </c>
    </row>
    <row r="436" spans="1:14" ht="18.75">
      <c r="A436" s="8"/>
      <c r="C436" s="8"/>
      <c r="E436" s="8"/>
      <c r="F436" s="37" t="s">
        <v>184</v>
      </c>
      <c r="G436" s="38" t="s">
        <v>413</v>
      </c>
      <c r="H436" s="38" t="s">
        <v>23</v>
      </c>
      <c r="I436" s="38" t="s">
        <v>18</v>
      </c>
      <c r="J436" s="38" t="s">
        <v>439</v>
      </c>
      <c r="K436" s="31" t="s">
        <v>19</v>
      </c>
      <c r="L436" s="44">
        <v>200</v>
      </c>
      <c r="M436" s="44">
        <v>170</v>
      </c>
      <c r="N436" s="44">
        <v>0</v>
      </c>
    </row>
    <row r="437" spans="1:14" ht="66">
      <c r="A437" s="8"/>
      <c r="C437" s="8"/>
      <c r="E437" s="8"/>
      <c r="F437" s="37" t="s">
        <v>426</v>
      </c>
      <c r="G437" s="38" t="s">
        <v>413</v>
      </c>
      <c r="H437" s="38" t="s">
        <v>23</v>
      </c>
      <c r="I437" s="38" t="s">
        <v>18</v>
      </c>
      <c r="J437" s="38" t="s">
        <v>440</v>
      </c>
      <c r="K437" s="31"/>
      <c r="L437" s="44">
        <f>L438+L439+L440</f>
        <v>800</v>
      </c>
      <c r="M437" s="44">
        <f>M438+M439+M440</f>
        <v>560</v>
      </c>
      <c r="N437" s="44">
        <f>N438+N439+N440</f>
        <v>515</v>
      </c>
    </row>
    <row r="438" spans="1:14" ht="49.5">
      <c r="A438" s="8"/>
      <c r="C438" s="8"/>
      <c r="E438" s="8"/>
      <c r="F438" s="33" t="s">
        <v>17</v>
      </c>
      <c r="G438" s="38" t="s">
        <v>413</v>
      </c>
      <c r="H438" s="38" t="s">
        <v>23</v>
      </c>
      <c r="I438" s="38" t="s">
        <v>18</v>
      </c>
      <c r="J438" s="38" t="s">
        <v>440</v>
      </c>
      <c r="K438" s="31" t="s">
        <v>16</v>
      </c>
      <c r="L438" s="44">
        <v>220</v>
      </c>
      <c r="M438" s="44">
        <v>110</v>
      </c>
      <c r="N438" s="44">
        <v>80</v>
      </c>
    </row>
    <row r="439" spans="1:14" ht="18.75">
      <c r="A439" s="8"/>
      <c r="C439" s="8"/>
      <c r="E439" s="8"/>
      <c r="F439" s="37" t="s">
        <v>184</v>
      </c>
      <c r="G439" s="38" t="s">
        <v>413</v>
      </c>
      <c r="H439" s="38" t="s">
        <v>23</v>
      </c>
      <c r="I439" s="38" t="s">
        <v>18</v>
      </c>
      <c r="J439" s="38" t="s">
        <v>440</v>
      </c>
      <c r="K439" s="31" t="s">
        <v>19</v>
      </c>
      <c r="L439" s="44">
        <v>550</v>
      </c>
      <c r="M439" s="44">
        <v>450</v>
      </c>
      <c r="N439" s="44">
        <v>435</v>
      </c>
    </row>
    <row r="440" spans="1:14" ht="18.75">
      <c r="A440" s="8"/>
      <c r="C440" s="8"/>
      <c r="E440" s="8"/>
      <c r="F440" s="37" t="s">
        <v>185</v>
      </c>
      <c r="G440" s="38" t="s">
        <v>413</v>
      </c>
      <c r="H440" s="38" t="s">
        <v>23</v>
      </c>
      <c r="I440" s="38" t="s">
        <v>18</v>
      </c>
      <c r="J440" s="38" t="s">
        <v>440</v>
      </c>
      <c r="K440" s="31" t="s">
        <v>26</v>
      </c>
      <c r="L440" s="44">
        <v>30</v>
      </c>
      <c r="M440" s="44">
        <v>0</v>
      </c>
      <c r="N440" s="44">
        <v>0</v>
      </c>
    </row>
    <row r="441" spans="1:14" ht="33">
      <c r="A441" s="8"/>
      <c r="C441" s="8"/>
      <c r="E441" s="8"/>
      <c r="F441" s="37" t="s">
        <v>420</v>
      </c>
      <c r="G441" s="38" t="s">
        <v>413</v>
      </c>
      <c r="H441" s="38" t="s">
        <v>23</v>
      </c>
      <c r="I441" s="38" t="s">
        <v>18</v>
      </c>
      <c r="J441" s="38" t="s">
        <v>441</v>
      </c>
      <c r="K441" s="31"/>
      <c r="L441" s="44">
        <f>L442+L443</f>
        <v>40</v>
      </c>
      <c r="M441" s="44">
        <f>M442+M443</f>
        <v>30</v>
      </c>
      <c r="N441" s="44">
        <f>N442+N443</f>
        <v>30</v>
      </c>
    </row>
    <row r="442" spans="1:14" ht="49.5">
      <c r="A442" s="8"/>
      <c r="C442" s="8"/>
      <c r="E442" s="8"/>
      <c r="F442" s="33" t="s">
        <v>17</v>
      </c>
      <c r="G442" s="38" t="s">
        <v>413</v>
      </c>
      <c r="H442" s="38" t="s">
        <v>23</v>
      </c>
      <c r="I442" s="38" t="s">
        <v>18</v>
      </c>
      <c r="J442" s="38" t="s">
        <v>441</v>
      </c>
      <c r="K442" s="31" t="s">
        <v>16</v>
      </c>
      <c r="L442" s="44">
        <v>10</v>
      </c>
      <c r="M442" s="44">
        <v>10</v>
      </c>
      <c r="N442" s="44">
        <v>10</v>
      </c>
    </row>
    <row r="443" spans="1:14" ht="18.75">
      <c r="A443" s="8"/>
      <c r="C443" s="8"/>
      <c r="E443" s="8"/>
      <c r="F443" s="37" t="s">
        <v>184</v>
      </c>
      <c r="G443" s="38" t="s">
        <v>413</v>
      </c>
      <c r="H443" s="38" t="s">
        <v>23</v>
      </c>
      <c r="I443" s="38" t="s">
        <v>18</v>
      </c>
      <c r="J443" s="38" t="s">
        <v>441</v>
      </c>
      <c r="K443" s="31" t="s">
        <v>19</v>
      </c>
      <c r="L443" s="44">
        <v>30</v>
      </c>
      <c r="M443" s="44">
        <v>20</v>
      </c>
      <c r="N443" s="44">
        <v>20</v>
      </c>
    </row>
    <row r="444" spans="1:14" ht="33">
      <c r="A444" s="8"/>
      <c r="C444" s="8"/>
      <c r="E444" s="8"/>
      <c r="F444" s="37" t="s">
        <v>421</v>
      </c>
      <c r="G444" s="38" t="s">
        <v>413</v>
      </c>
      <c r="H444" s="38" t="s">
        <v>23</v>
      </c>
      <c r="I444" s="38" t="s">
        <v>18</v>
      </c>
      <c r="J444" s="38" t="s">
        <v>350</v>
      </c>
      <c r="K444" s="31"/>
      <c r="L444" s="44">
        <f>L445+L446+L447</f>
        <v>300</v>
      </c>
      <c r="M444" s="44">
        <f>M445+M446+M447</f>
        <v>300</v>
      </c>
      <c r="N444" s="44">
        <f>N445+N446+N447</f>
        <v>300</v>
      </c>
    </row>
    <row r="445" spans="1:14" ht="49.5">
      <c r="A445" s="8"/>
      <c r="C445" s="8"/>
      <c r="E445" s="8"/>
      <c r="F445" s="33" t="s">
        <v>17</v>
      </c>
      <c r="G445" s="38" t="s">
        <v>413</v>
      </c>
      <c r="H445" s="38" t="s">
        <v>23</v>
      </c>
      <c r="I445" s="38" t="s">
        <v>18</v>
      </c>
      <c r="J445" s="38" t="s">
        <v>350</v>
      </c>
      <c r="K445" s="31" t="s">
        <v>16</v>
      </c>
      <c r="L445" s="44">
        <v>80</v>
      </c>
      <c r="M445" s="44">
        <v>80</v>
      </c>
      <c r="N445" s="44">
        <v>80</v>
      </c>
    </row>
    <row r="446" spans="1:14" ht="18.75">
      <c r="A446" s="8"/>
      <c r="C446" s="8"/>
      <c r="E446" s="8"/>
      <c r="F446" s="37" t="s">
        <v>184</v>
      </c>
      <c r="G446" s="38" t="s">
        <v>413</v>
      </c>
      <c r="H446" s="38" t="s">
        <v>23</v>
      </c>
      <c r="I446" s="38" t="s">
        <v>18</v>
      </c>
      <c r="J446" s="38" t="s">
        <v>350</v>
      </c>
      <c r="K446" s="31" t="s">
        <v>19</v>
      </c>
      <c r="L446" s="44">
        <v>215</v>
      </c>
      <c r="M446" s="44">
        <v>215</v>
      </c>
      <c r="N446" s="44">
        <v>215</v>
      </c>
    </row>
    <row r="447" spans="1:14" ht="18.75">
      <c r="A447" s="8"/>
      <c r="C447" s="8"/>
      <c r="E447" s="8"/>
      <c r="F447" s="37" t="s">
        <v>185</v>
      </c>
      <c r="G447" s="38" t="s">
        <v>413</v>
      </c>
      <c r="H447" s="38" t="s">
        <v>23</v>
      </c>
      <c r="I447" s="38" t="s">
        <v>18</v>
      </c>
      <c r="J447" s="38" t="s">
        <v>350</v>
      </c>
      <c r="K447" s="31" t="s">
        <v>26</v>
      </c>
      <c r="L447" s="44">
        <v>5</v>
      </c>
      <c r="M447" s="44">
        <v>5</v>
      </c>
      <c r="N447" s="44">
        <v>5</v>
      </c>
    </row>
    <row r="448" spans="1:14" ht="33">
      <c r="A448" s="8"/>
      <c r="C448" s="8"/>
      <c r="E448" s="8"/>
      <c r="F448" s="37" t="s">
        <v>422</v>
      </c>
      <c r="G448" s="38" t="s">
        <v>413</v>
      </c>
      <c r="H448" s="38" t="s">
        <v>23</v>
      </c>
      <c r="I448" s="38" t="s">
        <v>18</v>
      </c>
      <c r="J448" s="38" t="s">
        <v>442</v>
      </c>
      <c r="K448" s="31"/>
      <c r="L448" s="44">
        <f>L449+L450+L451</f>
        <v>250</v>
      </c>
      <c r="M448" s="44">
        <f>M449+M450+M451</f>
        <v>250</v>
      </c>
      <c r="N448" s="44">
        <f>N449+N450+N451</f>
        <v>250</v>
      </c>
    </row>
    <row r="449" spans="1:14" ht="49.5">
      <c r="A449" s="8"/>
      <c r="C449" s="8"/>
      <c r="E449" s="8"/>
      <c r="F449" s="33" t="s">
        <v>17</v>
      </c>
      <c r="G449" s="38" t="s">
        <v>413</v>
      </c>
      <c r="H449" s="38" t="s">
        <v>23</v>
      </c>
      <c r="I449" s="38" t="s">
        <v>18</v>
      </c>
      <c r="J449" s="38" t="s">
        <v>442</v>
      </c>
      <c r="K449" s="31" t="s">
        <v>16</v>
      </c>
      <c r="L449" s="44">
        <v>65</v>
      </c>
      <c r="M449" s="44">
        <v>65</v>
      </c>
      <c r="N449" s="44">
        <v>65</v>
      </c>
    </row>
    <row r="450" spans="1:14" ht="18.75">
      <c r="A450" s="8"/>
      <c r="C450" s="8"/>
      <c r="E450" s="8"/>
      <c r="F450" s="37" t="s">
        <v>184</v>
      </c>
      <c r="G450" s="38" t="s">
        <v>413</v>
      </c>
      <c r="H450" s="38" t="s">
        <v>23</v>
      </c>
      <c r="I450" s="38" t="s">
        <v>18</v>
      </c>
      <c r="J450" s="38" t="s">
        <v>442</v>
      </c>
      <c r="K450" s="31" t="s">
        <v>19</v>
      </c>
      <c r="L450" s="44">
        <v>180</v>
      </c>
      <c r="M450" s="44">
        <v>180</v>
      </c>
      <c r="N450" s="44">
        <v>180</v>
      </c>
    </row>
    <row r="451" spans="1:14" ht="18.75">
      <c r="A451" s="8"/>
      <c r="C451" s="8"/>
      <c r="E451" s="8"/>
      <c r="F451" s="37" t="s">
        <v>185</v>
      </c>
      <c r="G451" s="38" t="s">
        <v>413</v>
      </c>
      <c r="H451" s="38" t="s">
        <v>23</v>
      </c>
      <c r="I451" s="38" t="s">
        <v>18</v>
      </c>
      <c r="J451" s="38" t="s">
        <v>442</v>
      </c>
      <c r="K451" s="31" t="s">
        <v>26</v>
      </c>
      <c r="L451" s="44">
        <v>5</v>
      </c>
      <c r="M451" s="44">
        <v>5</v>
      </c>
      <c r="N451" s="44">
        <v>5</v>
      </c>
    </row>
    <row r="452" spans="1:14" ht="33">
      <c r="A452" s="8"/>
      <c r="C452" s="8"/>
      <c r="E452" s="8"/>
      <c r="F452" s="37" t="s">
        <v>330</v>
      </c>
      <c r="G452" s="38" t="s">
        <v>413</v>
      </c>
      <c r="H452" s="38" t="s">
        <v>23</v>
      </c>
      <c r="I452" s="38" t="s">
        <v>18</v>
      </c>
      <c r="J452" s="38" t="s">
        <v>443</v>
      </c>
      <c r="K452" s="31"/>
      <c r="L452" s="44">
        <f>L453+L454</f>
        <v>50</v>
      </c>
      <c r="M452" s="44">
        <f>M453+M454</f>
        <v>50</v>
      </c>
      <c r="N452" s="44">
        <f>N453+N454</f>
        <v>50</v>
      </c>
    </row>
    <row r="453" spans="1:14" ht="49.5">
      <c r="A453" s="8"/>
      <c r="C453" s="8"/>
      <c r="E453" s="8"/>
      <c r="F453" s="33" t="s">
        <v>17</v>
      </c>
      <c r="G453" s="38" t="s">
        <v>413</v>
      </c>
      <c r="H453" s="38" t="s">
        <v>23</v>
      </c>
      <c r="I453" s="38" t="s">
        <v>18</v>
      </c>
      <c r="J453" s="38" t="s">
        <v>443</v>
      </c>
      <c r="K453" s="31" t="s">
        <v>16</v>
      </c>
      <c r="L453" s="44">
        <v>25</v>
      </c>
      <c r="M453" s="44">
        <v>0</v>
      </c>
      <c r="N453" s="44">
        <v>0</v>
      </c>
    </row>
    <row r="454" spans="1:14" ht="18.75">
      <c r="A454" s="8"/>
      <c r="C454" s="8"/>
      <c r="E454" s="8"/>
      <c r="F454" s="37" t="s">
        <v>184</v>
      </c>
      <c r="G454" s="38" t="s">
        <v>413</v>
      </c>
      <c r="H454" s="38" t="s">
        <v>23</v>
      </c>
      <c r="I454" s="38" t="s">
        <v>18</v>
      </c>
      <c r="J454" s="38" t="s">
        <v>443</v>
      </c>
      <c r="K454" s="31" t="s">
        <v>19</v>
      </c>
      <c r="L454" s="44">
        <v>25</v>
      </c>
      <c r="M454" s="44">
        <v>50</v>
      </c>
      <c r="N454" s="44">
        <v>50</v>
      </c>
    </row>
    <row r="455" spans="1:14" ht="33">
      <c r="A455" s="8"/>
      <c r="C455" s="8"/>
      <c r="E455" s="8"/>
      <c r="F455" s="37" t="s">
        <v>331</v>
      </c>
      <c r="G455" s="38" t="s">
        <v>413</v>
      </c>
      <c r="H455" s="38" t="s">
        <v>23</v>
      </c>
      <c r="I455" s="38" t="s">
        <v>18</v>
      </c>
      <c r="J455" s="38" t="s">
        <v>444</v>
      </c>
      <c r="K455" s="31"/>
      <c r="L455" s="44">
        <f>L456+L457</f>
        <v>50</v>
      </c>
      <c r="M455" s="44">
        <f>M456+M457</f>
        <v>50</v>
      </c>
      <c r="N455" s="44">
        <f>N456+N457</f>
        <v>0</v>
      </c>
    </row>
    <row r="456" spans="1:14" ht="49.5">
      <c r="A456" s="8"/>
      <c r="C456" s="8"/>
      <c r="E456" s="8"/>
      <c r="F456" s="33" t="s">
        <v>17</v>
      </c>
      <c r="G456" s="38" t="s">
        <v>413</v>
      </c>
      <c r="H456" s="38" t="s">
        <v>23</v>
      </c>
      <c r="I456" s="38" t="s">
        <v>18</v>
      </c>
      <c r="J456" s="38" t="s">
        <v>444</v>
      </c>
      <c r="K456" s="31" t="s">
        <v>16</v>
      </c>
      <c r="L456" s="44">
        <v>0</v>
      </c>
      <c r="M456" s="44">
        <v>50</v>
      </c>
      <c r="N456" s="44">
        <v>0</v>
      </c>
    </row>
    <row r="457" spans="1:14" ht="18.75">
      <c r="A457" s="8"/>
      <c r="C457" s="8"/>
      <c r="E457" s="8"/>
      <c r="F457" s="37" t="s">
        <v>184</v>
      </c>
      <c r="G457" s="38" t="s">
        <v>413</v>
      </c>
      <c r="H457" s="38" t="s">
        <v>23</v>
      </c>
      <c r="I457" s="38" t="s">
        <v>18</v>
      </c>
      <c r="J457" s="38" t="s">
        <v>444</v>
      </c>
      <c r="K457" s="31" t="s">
        <v>19</v>
      </c>
      <c r="L457" s="44">
        <v>50</v>
      </c>
      <c r="M457" s="44">
        <v>0</v>
      </c>
      <c r="N457" s="44">
        <v>0</v>
      </c>
    </row>
    <row r="458" spans="1:14" ht="49.5">
      <c r="A458" s="8"/>
      <c r="C458" s="8"/>
      <c r="E458" s="8"/>
      <c r="F458" s="37" t="s">
        <v>423</v>
      </c>
      <c r="G458" s="38" t="s">
        <v>413</v>
      </c>
      <c r="H458" s="38" t="s">
        <v>34</v>
      </c>
      <c r="I458" s="38"/>
      <c r="J458" s="38"/>
      <c r="K458" s="31"/>
      <c r="L458" s="44">
        <f>L459+L461+L463+L465+L467+L469+L471+L473+L475+L477</f>
        <v>1139.2</v>
      </c>
      <c r="M458" s="44">
        <f>M459+M461+M463+M465+M467+M469+M471+M473+M475+M477</f>
        <v>1000</v>
      </c>
      <c r="N458" s="44">
        <f>N459+N461+N463+N465+N467+N469+N471+N473+N475+N477</f>
        <v>510.7</v>
      </c>
    </row>
    <row r="459" spans="1:14" ht="33">
      <c r="A459" s="8"/>
      <c r="C459" s="8"/>
      <c r="E459" s="8"/>
      <c r="F459" s="37" t="s">
        <v>424</v>
      </c>
      <c r="G459" s="38" t="s">
        <v>413</v>
      </c>
      <c r="H459" s="38" t="s">
        <v>34</v>
      </c>
      <c r="I459" s="38" t="s">
        <v>18</v>
      </c>
      <c r="J459" s="38" t="s">
        <v>445</v>
      </c>
      <c r="K459" s="31"/>
      <c r="L459" s="44">
        <f>L460</f>
        <v>350</v>
      </c>
      <c r="M459" s="44">
        <f>M460</f>
        <v>300</v>
      </c>
      <c r="N459" s="44">
        <f>N460</f>
        <v>0</v>
      </c>
    </row>
    <row r="460" spans="1:14" ht="18.75">
      <c r="A460" s="8"/>
      <c r="C460" s="8"/>
      <c r="E460" s="8"/>
      <c r="F460" s="37" t="s">
        <v>184</v>
      </c>
      <c r="G460" s="38" t="s">
        <v>413</v>
      </c>
      <c r="H460" s="38" t="s">
        <v>34</v>
      </c>
      <c r="I460" s="38" t="s">
        <v>18</v>
      </c>
      <c r="J460" s="38" t="s">
        <v>445</v>
      </c>
      <c r="K460" s="31" t="s">
        <v>19</v>
      </c>
      <c r="L460" s="44">
        <v>350</v>
      </c>
      <c r="M460" s="44">
        <v>300</v>
      </c>
      <c r="N460" s="44">
        <v>0</v>
      </c>
    </row>
    <row r="461" spans="1:14" ht="33">
      <c r="A461" s="8"/>
      <c r="C461" s="8"/>
      <c r="E461" s="8"/>
      <c r="F461" s="37" t="s">
        <v>425</v>
      </c>
      <c r="G461" s="38" t="s">
        <v>413</v>
      </c>
      <c r="H461" s="38" t="s">
        <v>34</v>
      </c>
      <c r="I461" s="38" t="s">
        <v>18</v>
      </c>
      <c r="J461" s="38" t="s">
        <v>446</v>
      </c>
      <c r="K461" s="31"/>
      <c r="L461" s="44">
        <f>L462</f>
        <v>250</v>
      </c>
      <c r="M461" s="44">
        <f>M462</f>
        <v>190</v>
      </c>
      <c r="N461" s="44">
        <f>N462</f>
        <v>75.7</v>
      </c>
    </row>
    <row r="462" spans="1:14" ht="18.75">
      <c r="A462" s="8"/>
      <c r="C462" s="8"/>
      <c r="E462" s="8"/>
      <c r="F462" s="37" t="s">
        <v>184</v>
      </c>
      <c r="G462" s="38" t="s">
        <v>413</v>
      </c>
      <c r="H462" s="38" t="s">
        <v>34</v>
      </c>
      <c r="I462" s="38" t="s">
        <v>18</v>
      </c>
      <c r="J462" s="38" t="s">
        <v>446</v>
      </c>
      <c r="K462" s="31" t="s">
        <v>19</v>
      </c>
      <c r="L462" s="44">
        <v>250</v>
      </c>
      <c r="M462" s="44">
        <v>190</v>
      </c>
      <c r="N462" s="44">
        <v>75.7</v>
      </c>
    </row>
    <row r="463" spans="1:14" ht="49.5">
      <c r="A463" s="8"/>
      <c r="C463" s="8"/>
      <c r="E463" s="8"/>
      <c r="F463" s="37" t="s">
        <v>418</v>
      </c>
      <c r="G463" s="38" t="s">
        <v>413</v>
      </c>
      <c r="H463" s="38" t="s">
        <v>34</v>
      </c>
      <c r="I463" s="38" t="s">
        <v>18</v>
      </c>
      <c r="J463" s="38" t="s">
        <v>447</v>
      </c>
      <c r="K463" s="31"/>
      <c r="L463" s="44">
        <f>L464</f>
        <v>10</v>
      </c>
      <c r="M463" s="44">
        <f>M464</f>
        <v>0</v>
      </c>
      <c r="N463" s="44">
        <f>N464</f>
        <v>0</v>
      </c>
    </row>
    <row r="464" spans="1:14" ht="18.75">
      <c r="A464" s="8"/>
      <c r="C464" s="8"/>
      <c r="E464" s="8"/>
      <c r="F464" s="37" t="s">
        <v>184</v>
      </c>
      <c r="G464" s="38" t="s">
        <v>413</v>
      </c>
      <c r="H464" s="38" t="s">
        <v>34</v>
      </c>
      <c r="I464" s="38" t="s">
        <v>18</v>
      </c>
      <c r="J464" s="38" t="s">
        <v>447</v>
      </c>
      <c r="K464" s="31" t="s">
        <v>19</v>
      </c>
      <c r="L464" s="44">
        <v>10</v>
      </c>
      <c r="M464" s="44">
        <v>0</v>
      </c>
      <c r="N464" s="44">
        <v>0</v>
      </c>
    </row>
    <row r="465" spans="1:14" ht="66">
      <c r="A465" s="8"/>
      <c r="C465" s="8"/>
      <c r="E465" s="8"/>
      <c r="F465" s="37" t="s">
        <v>419</v>
      </c>
      <c r="G465" s="38" t="s">
        <v>413</v>
      </c>
      <c r="H465" s="38" t="s">
        <v>34</v>
      </c>
      <c r="I465" s="38" t="s">
        <v>18</v>
      </c>
      <c r="J465" s="38" t="s">
        <v>448</v>
      </c>
      <c r="K465" s="31"/>
      <c r="L465" s="44">
        <f>L466</f>
        <v>250</v>
      </c>
      <c r="M465" s="44">
        <f>M466</f>
        <v>250</v>
      </c>
      <c r="N465" s="44">
        <f>N466</f>
        <v>0</v>
      </c>
    </row>
    <row r="466" spans="1:14" ht="18.75">
      <c r="A466" s="8"/>
      <c r="C466" s="8"/>
      <c r="E466" s="8"/>
      <c r="F466" s="37" t="s">
        <v>184</v>
      </c>
      <c r="G466" s="38" t="s">
        <v>413</v>
      </c>
      <c r="H466" s="38" t="s">
        <v>34</v>
      </c>
      <c r="I466" s="38" t="s">
        <v>18</v>
      </c>
      <c r="J466" s="38" t="s">
        <v>448</v>
      </c>
      <c r="K466" s="31" t="s">
        <v>19</v>
      </c>
      <c r="L466" s="44">
        <v>250</v>
      </c>
      <c r="M466" s="44">
        <v>250</v>
      </c>
      <c r="N466" s="44">
        <v>0</v>
      </c>
    </row>
    <row r="467" spans="1:14" ht="66">
      <c r="A467" s="8"/>
      <c r="C467" s="8"/>
      <c r="E467" s="8"/>
      <c r="F467" s="37" t="s">
        <v>426</v>
      </c>
      <c r="G467" s="38" t="s">
        <v>413</v>
      </c>
      <c r="H467" s="38" t="s">
        <v>34</v>
      </c>
      <c r="I467" s="38" t="s">
        <v>18</v>
      </c>
      <c r="J467" s="38" t="s">
        <v>449</v>
      </c>
      <c r="K467" s="31"/>
      <c r="L467" s="44">
        <f>L468</f>
        <v>45</v>
      </c>
      <c r="M467" s="44">
        <f>M468</f>
        <v>45</v>
      </c>
      <c r="N467" s="44">
        <f>N468</f>
        <v>45</v>
      </c>
    </row>
    <row r="468" spans="1:14" ht="18.75">
      <c r="A468" s="8"/>
      <c r="C468" s="8"/>
      <c r="E468" s="8"/>
      <c r="F468" s="37" t="s">
        <v>184</v>
      </c>
      <c r="G468" s="38" t="s">
        <v>413</v>
      </c>
      <c r="H468" s="38" t="s">
        <v>34</v>
      </c>
      <c r="I468" s="38" t="s">
        <v>18</v>
      </c>
      <c r="J468" s="38" t="s">
        <v>449</v>
      </c>
      <c r="K468" s="31" t="s">
        <v>19</v>
      </c>
      <c r="L468" s="44">
        <v>45</v>
      </c>
      <c r="M468" s="44">
        <v>45</v>
      </c>
      <c r="N468" s="44">
        <v>45</v>
      </c>
    </row>
    <row r="469" spans="1:14" ht="33">
      <c r="A469" s="8"/>
      <c r="C469" s="8"/>
      <c r="E469" s="8"/>
      <c r="F469" s="37" t="s">
        <v>427</v>
      </c>
      <c r="G469" s="38" t="s">
        <v>413</v>
      </c>
      <c r="H469" s="38" t="s">
        <v>34</v>
      </c>
      <c r="I469" s="38" t="s">
        <v>18</v>
      </c>
      <c r="J469" s="38" t="s">
        <v>450</v>
      </c>
      <c r="K469" s="31"/>
      <c r="L469" s="44">
        <f>L470</f>
        <v>35</v>
      </c>
      <c r="M469" s="44">
        <f>M470</f>
        <v>65</v>
      </c>
      <c r="N469" s="44">
        <f>N470</f>
        <v>0</v>
      </c>
    </row>
    <row r="470" spans="1:14" ht="18.75">
      <c r="A470" s="8"/>
      <c r="C470" s="8"/>
      <c r="E470" s="8"/>
      <c r="F470" s="37" t="s">
        <v>184</v>
      </c>
      <c r="G470" s="38" t="s">
        <v>413</v>
      </c>
      <c r="H470" s="38" t="s">
        <v>34</v>
      </c>
      <c r="I470" s="38" t="s">
        <v>18</v>
      </c>
      <c r="J470" s="38" t="s">
        <v>450</v>
      </c>
      <c r="K470" s="31" t="s">
        <v>19</v>
      </c>
      <c r="L470" s="44">
        <v>35</v>
      </c>
      <c r="M470" s="44">
        <v>65</v>
      </c>
      <c r="N470" s="44">
        <v>0</v>
      </c>
    </row>
    <row r="471" spans="1:14" ht="33">
      <c r="A471" s="8"/>
      <c r="C471" s="8"/>
      <c r="E471" s="8"/>
      <c r="F471" s="37" t="s">
        <v>330</v>
      </c>
      <c r="G471" s="38" t="s">
        <v>413</v>
      </c>
      <c r="H471" s="38" t="s">
        <v>34</v>
      </c>
      <c r="I471" s="38" t="s">
        <v>18</v>
      </c>
      <c r="J471" s="38" t="s">
        <v>451</v>
      </c>
      <c r="K471" s="31"/>
      <c r="L471" s="44">
        <f>L472</f>
        <v>0</v>
      </c>
      <c r="M471" s="44">
        <f>M472</f>
        <v>150</v>
      </c>
      <c r="N471" s="44">
        <f>N472</f>
        <v>300</v>
      </c>
    </row>
    <row r="472" spans="1:14" ht="18.75">
      <c r="A472" s="8"/>
      <c r="C472" s="8"/>
      <c r="E472" s="8"/>
      <c r="F472" s="37" t="s">
        <v>184</v>
      </c>
      <c r="G472" s="38" t="s">
        <v>413</v>
      </c>
      <c r="H472" s="38" t="s">
        <v>34</v>
      </c>
      <c r="I472" s="38" t="s">
        <v>18</v>
      </c>
      <c r="J472" s="38" t="s">
        <v>451</v>
      </c>
      <c r="K472" s="31" t="s">
        <v>19</v>
      </c>
      <c r="L472" s="44">
        <v>0</v>
      </c>
      <c r="M472" s="44">
        <v>150</v>
      </c>
      <c r="N472" s="44">
        <v>300</v>
      </c>
    </row>
    <row r="473" spans="1:14" ht="18.75">
      <c r="A473" s="8"/>
      <c r="C473" s="8"/>
      <c r="E473" s="8"/>
      <c r="F473" s="37" t="s">
        <v>428</v>
      </c>
      <c r="G473" s="38" t="s">
        <v>413</v>
      </c>
      <c r="H473" s="38" t="s">
        <v>34</v>
      </c>
      <c r="I473" s="38" t="s">
        <v>18</v>
      </c>
      <c r="J473" s="38" t="s">
        <v>452</v>
      </c>
      <c r="K473" s="31"/>
      <c r="L473" s="44">
        <f>L474</f>
        <v>0</v>
      </c>
      <c r="M473" s="44">
        <f>M474</f>
        <v>0</v>
      </c>
      <c r="N473" s="44">
        <f>N474</f>
        <v>90</v>
      </c>
    </row>
    <row r="474" spans="1:14" ht="18.75">
      <c r="A474" s="8"/>
      <c r="C474" s="8"/>
      <c r="E474" s="8"/>
      <c r="F474" s="37" t="s">
        <v>184</v>
      </c>
      <c r="G474" s="38" t="s">
        <v>413</v>
      </c>
      <c r="H474" s="38" t="s">
        <v>34</v>
      </c>
      <c r="I474" s="38" t="s">
        <v>18</v>
      </c>
      <c r="J474" s="38" t="s">
        <v>452</v>
      </c>
      <c r="K474" s="31" t="s">
        <v>19</v>
      </c>
      <c r="L474" s="44">
        <v>0</v>
      </c>
      <c r="M474" s="44">
        <v>0</v>
      </c>
      <c r="N474" s="44">
        <v>90</v>
      </c>
    </row>
    <row r="475" spans="1:14" ht="18.75">
      <c r="A475" s="8"/>
      <c r="C475" s="8"/>
      <c r="E475" s="8"/>
      <c r="F475" s="37" t="s">
        <v>429</v>
      </c>
      <c r="G475" s="38" t="s">
        <v>413</v>
      </c>
      <c r="H475" s="38" t="s">
        <v>34</v>
      </c>
      <c r="I475" s="38" t="s">
        <v>18</v>
      </c>
      <c r="J475" s="38" t="s">
        <v>453</v>
      </c>
      <c r="K475" s="31"/>
      <c r="L475" s="44">
        <f>L476</f>
        <v>60</v>
      </c>
      <c r="M475" s="44">
        <f>M476</f>
        <v>0</v>
      </c>
      <c r="N475" s="44">
        <f>N476</f>
        <v>0</v>
      </c>
    </row>
    <row r="476" spans="1:14" ht="18.75">
      <c r="A476" s="8"/>
      <c r="C476" s="8"/>
      <c r="E476" s="8"/>
      <c r="F476" s="37" t="s">
        <v>184</v>
      </c>
      <c r="G476" s="38" t="s">
        <v>413</v>
      </c>
      <c r="H476" s="38" t="s">
        <v>34</v>
      </c>
      <c r="I476" s="38" t="s">
        <v>18</v>
      </c>
      <c r="J476" s="38" t="s">
        <v>453</v>
      </c>
      <c r="K476" s="31" t="s">
        <v>19</v>
      </c>
      <c r="L476" s="44">
        <v>60</v>
      </c>
      <c r="M476" s="44">
        <v>0</v>
      </c>
      <c r="N476" s="44">
        <v>0</v>
      </c>
    </row>
    <row r="477" spans="1:14" ht="33">
      <c r="A477" s="8"/>
      <c r="C477" s="8"/>
      <c r="E477" s="8"/>
      <c r="F477" s="37" t="s">
        <v>421</v>
      </c>
      <c r="G477" s="38" t="s">
        <v>413</v>
      </c>
      <c r="H477" s="38" t="s">
        <v>34</v>
      </c>
      <c r="I477" s="38" t="s">
        <v>18</v>
      </c>
      <c r="J477" s="38" t="s">
        <v>454</v>
      </c>
      <c r="K477" s="31"/>
      <c r="L477" s="44">
        <f>L478</f>
        <v>139.2</v>
      </c>
      <c r="M477" s="44">
        <f>M478</f>
        <v>0</v>
      </c>
      <c r="N477" s="44">
        <f>N478</f>
        <v>0</v>
      </c>
    </row>
    <row r="478" spans="1:14" ht="18.75">
      <c r="A478" s="8"/>
      <c r="C478" s="8"/>
      <c r="E478" s="8"/>
      <c r="F478" s="37" t="s">
        <v>184</v>
      </c>
      <c r="G478" s="38" t="s">
        <v>413</v>
      </c>
      <c r="H478" s="38" t="s">
        <v>34</v>
      </c>
      <c r="I478" s="38" t="s">
        <v>18</v>
      </c>
      <c r="J478" s="38" t="s">
        <v>454</v>
      </c>
      <c r="K478" s="31" t="s">
        <v>19</v>
      </c>
      <c r="L478" s="44">
        <v>139.2</v>
      </c>
      <c r="M478" s="44">
        <v>0</v>
      </c>
      <c r="N478" s="44">
        <v>0</v>
      </c>
    </row>
    <row r="479" spans="1:14" ht="82.5">
      <c r="A479" s="8"/>
      <c r="C479" s="8"/>
      <c r="E479" s="8"/>
      <c r="F479" s="49" t="s">
        <v>430</v>
      </c>
      <c r="G479" s="41" t="s">
        <v>431</v>
      </c>
      <c r="H479" s="38"/>
      <c r="I479" s="38"/>
      <c r="J479" s="38"/>
      <c r="K479" s="31"/>
      <c r="L479" s="51">
        <f>L480+L493</f>
        <v>13263</v>
      </c>
      <c r="M479" s="51">
        <f>M480+M493</f>
        <v>12304</v>
      </c>
      <c r="N479" s="51">
        <f>N480+N493</f>
        <v>11329</v>
      </c>
    </row>
    <row r="480" spans="1:14" ht="49.5">
      <c r="A480" s="8"/>
      <c r="C480" s="8"/>
      <c r="E480" s="8"/>
      <c r="F480" s="37" t="s">
        <v>436</v>
      </c>
      <c r="G480" s="38" t="s">
        <v>431</v>
      </c>
      <c r="H480" s="38" t="s">
        <v>15</v>
      </c>
      <c r="I480" s="38"/>
      <c r="J480" s="38"/>
      <c r="K480" s="31"/>
      <c r="L480" s="44">
        <f>L481+L483+L485+L487+L489+L491</f>
        <v>9138</v>
      </c>
      <c r="M480" s="44">
        <f>M481+M483+M485+M487+M489+M491</f>
        <v>8484</v>
      </c>
      <c r="N480" s="44">
        <f>N481+N483+N485+N487+N489+N491</f>
        <v>7789</v>
      </c>
    </row>
    <row r="481" spans="1:14" ht="53.25" customHeight="1">
      <c r="A481" s="8"/>
      <c r="C481" s="8"/>
      <c r="E481" s="8"/>
      <c r="F481" s="37" t="s">
        <v>432</v>
      </c>
      <c r="G481" s="38" t="s">
        <v>431</v>
      </c>
      <c r="H481" s="38" t="s">
        <v>15</v>
      </c>
      <c r="I481" s="38" t="s">
        <v>18</v>
      </c>
      <c r="J481" s="38" t="s">
        <v>457</v>
      </c>
      <c r="K481" s="31"/>
      <c r="L481" s="44">
        <f>L482</f>
        <v>72</v>
      </c>
      <c r="M481" s="44">
        <f>M482</f>
        <v>67</v>
      </c>
      <c r="N481" s="44">
        <f>N482</f>
        <v>60</v>
      </c>
    </row>
    <row r="482" spans="1:14" ht="16.5" customHeight="1">
      <c r="A482" s="8"/>
      <c r="C482" s="8"/>
      <c r="E482" s="8"/>
      <c r="F482" s="37" t="s">
        <v>184</v>
      </c>
      <c r="G482" s="38" t="s">
        <v>431</v>
      </c>
      <c r="H482" s="38" t="s">
        <v>15</v>
      </c>
      <c r="I482" s="38" t="s">
        <v>18</v>
      </c>
      <c r="J482" s="38" t="s">
        <v>457</v>
      </c>
      <c r="K482" s="38" t="s">
        <v>19</v>
      </c>
      <c r="L482" s="44">
        <v>72</v>
      </c>
      <c r="M482" s="44">
        <v>67</v>
      </c>
      <c r="N482" s="44">
        <v>60</v>
      </c>
    </row>
    <row r="483" spans="1:14" ht="50.25" customHeight="1">
      <c r="A483" s="8"/>
      <c r="C483" s="8"/>
      <c r="E483" s="8"/>
      <c r="F483" s="37" t="s">
        <v>433</v>
      </c>
      <c r="G483" s="38" t="s">
        <v>431</v>
      </c>
      <c r="H483" s="38" t="s">
        <v>15</v>
      </c>
      <c r="I483" s="38" t="s">
        <v>18</v>
      </c>
      <c r="J483" s="38" t="s">
        <v>458</v>
      </c>
      <c r="K483" s="31"/>
      <c r="L483" s="44">
        <f>L484</f>
        <v>15</v>
      </c>
      <c r="M483" s="44">
        <f>M484</f>
        <v>14</v>
      </c>
      <c r="N483" s="44">
        <f>N484</f>
        <v>12</v>
      </c>
    </row>
    <row r="484" spans="1:14" ht="16.5" customHeight="1">
      <c r="A484" s="8"/>
      <c r="C484" s="8"/>
      <c r="E484" s="8"/>
      <c r="F484" s="37" t="s">
        <v>184</v>
      </c>
      <c r="G484" s="38" t="s">
        <v>431</v>
      </c>
      <c r="H484" s="38" t="s">
        <v>15</v>
      </c>
      <c r="I484" s="38" t="s">
        <v>18</v>
      </c>
      <c r="J484" s="38" t="s">
        <v>458</v>
      </c>
      <c r="K484" s="31" t="s">
        <v>19</v>
      </c>
      <c r="L484" s="44">
        <v>15</v>
      </c>
      <c r="M484" s="44">
        <v>14</v>
      </c>
      <c r="N484" s="44">
        <v>12</v>
      </c>
    </row>
    <row r="485" spans="1:14" ht="49.5">
      <c r="A485" s="8"/>
      <c r="C485" s="8"/>
      <c r="E485" s="8"/>
      <c r="F485" s="37" t="s">
        <v>482</v>
      </c>
      <c r="G485" s="38" t="s">
        <v>431</v>
      </c>
      <c r="H485" s="38" t="s">
        <v>15</v>
      </c>
      <c r="I485" s="38" t="s">
        <v>18</v>
      </c>
      <c r="J485" s="38" t="s">
        <v>459</v>
      </c>
      <c r="K485" s="31"/>
      <c r="L485" s="44">
        <f>L486</f>
        <v>25</v>
      </c>
      <c r="M485" s="44">
        <f>M486</f>
        <v>23</v>
      </c>
      <c r="N485" s="44">
        <f>N486</f>
        <v>20</v>
      </c>
    </row>
    <row r="486" spans="1:14" ht="18.75">
      <c r="A486" s="8"/>
      <c r="C486" s="8"/>
      <c r="E486" s="8"/>
      <c r="F486" s="37" t="s">
        <v>184</v>
      </c>
      <c r="G486" s="38" t="s">
        <v>431</v>
      </c>
      <c r="H486" s="38" t="s">
        <v>15</v>
      </c>
      <c r="I486" s="38" t="s">
        <v>18</v>
      </c>
      <c r="J486" s="38" t="s">
        <v>459</v>
      </c>
      <c r="K486" s="31" t="s">
        <v>19</v>
      </c>
      <c r="L486" s="44">
        <v>25</v>
      </c>
      <c r="M486" s="44">
        <v>23</v>
      </c>
      <c r="N486" s="44">
        <v>20</v>
      </c>
    </row>
    <row r="487" spans="1:14" ht="18.75">
      <c r="A487" s="8"/>
      <c r="C487" s="8"/>
      <c r="E487" s="8"/>
      <c r="F487" s="37" t="s">
        <v>434</v>
      </c>
      <c r="G487" s="38" t="s">
        <v>431</v>
      </c>
      <c r="H487" s="38" t="s">
        <v>15</v>
      </c>
      <c r="I487" s="38" t="s">
        <v>18</v>
      </c>
      <c r="J487" s="38" t="s">
        <v>460</v>
      </c>
      <c r="K487" s="31"/>
      <c r="L487" s="44">
        <f>L488</f>
        <v>50</v>
      </c>
      <c r="M487" s="44">
        <f>M488</f>
        <v>46</v>
      </c>
      <c r="N487" s="44">
        <f>N488</f>
        <v>42</v>
      </c>
    </row>
    <row r="488" spans="1:14" ht="18.75">
      <c r="A488" s="8"/>
      <c r="C488" s="8"/>
      <c r="E488" s="8"/>
      <c r="F488" s="37" t="s">
        <v>184</v>
      </c>
      <c r="G488" s="38" t="s">
        <v>431</v>
      </c>
      <c r="H488" s="38" t="s">
        <v>15</v>
      </c>
      <c r="I488" s="38" t="s">
        <v>18</v>
      </c>
      <c r="J488" s="38" t="s">
        <v>460</v>
      </c>
      <c r="K488" s="31" t="s">
        <v>19</v>
      </c>
      <c r="L488" s="44">
        <v>50</v>
      </c>
      <c r="M488" s="44">
        <v>46</v>
      </c>
      <c r="N488" s="44">
        <v>42</v>
      </c>
    </row>
    <row r="489" spans="1:14" ht="48.75" customHeight="1">
      <c r="A489" s="8"/>
      <c r="C489" s="8"/>
      <c r="E489" s="8"/>
      <c r="F489" s="37" t="s">
        <v>435</v>
      </c>
      <c r="G489" s="38" t="s">
        <v>431</v>
      </c>
      <c r="H489" s="38" t="s">
        <v>15</v>
      </c>
      <c r="I489" s="38" t="s">
        <v>18</v>
      </c>
      <c r="J489" s="38" t="s">
        <v>461</v>
      </c>
      <c r="K489" s="31"/>
      <c r="L489" s="44">
        <f>L490</f>
        <v>4236</v>
      </c>
      <c r="M489" s="44">
        <f>M490</f>
        <v>3939</v>
      </c>
      <c r="N489" s="44">
        <f>N490</f>
        <v>3585</v>
      </c>
    </row>
    <row r="490" spans="1:14" ht="16.5" customHeight="1">
      <c r="A490" s="8"/>
      <c r="C490" s="8"/>
      <c r="E490" s="8"/>
      <c r="F490" s="37" t="s">
        <v>184</v>
      </c>
      <c r="G490" s="38" t="s">
        <v>431</v>
      </c>
      <c r="H490" s="38" t="s">
        <v>15</v>
      </c>
      <c r="I490" s="38" t="s">
        <v>18</v>
      </c>
      <c r="J490" s="38" t="s">
        <v>461</v>
      </c>
      <c r="K490" s="38" t="s">
        <v>19</v>
      </c>
      <c r="L490" s="44">
        <v>4236</v>
      </c>
      <c r="M490" s="44">
        <v>3939</v>
      </c>
      <c r="N490" s="44">
        <v>3585</v>
      </c>
    </row>
    <row r="491" spans="1:14" ht="36" customHeight="1">
      <c r="A491" s="8"/>
      <c r="C491" s="8"/>
      <c r="E491" s="8"/>
      <c r="F491" s="37" t="s">
        <v>187</v>
      </c>
      <c r="G491" s="38" t="s">
        <v>431</v>
      </c>
      <c r="H491" s="38" t="s">
        <v>15</v>
      </c>
      <c r="I491" s="38" t="s">
        <v>18</v>
      </c>
      <c r="J491" s="38" t="s">
        <v>161</v>
      </c>
      <c r="K491" s="31"/>
      <c r="L491" s="44">
        <f>L492</f>
        <v>4740</v>
      </c>
      <c r="M491" s="44">
        <f>M492</f>
        <v>4395</v>
      </c>
      <c r="N491" s="44">
        <f>N492</f>
        <v>4070</v>
      </c>
    </row>
    <row r="492" spans="1:14" ht="17.25" customHeight="1">
      <c r="A492" s="8"/>
      <c r="C492" s="8"/>
      <c r="E492" s="8"/>
      <c r="F492" s="37" t="s">
        <v>184</v>
      </c>
      <c r="G492" s="38" t="s">
        <v>431</v>
      </c>
      <c r="H492" s="38" t="s">
        <v>15</v>
      </c>
      <c r="I492" s="38" t="s">
        <v>18</v>
      </c>
      <c r="J492" s="38" t="s">
        <v>161</v>
      </c>
      <c r="K492" s="38" t="s">
        <v>19</v>
      </c>
      <c r="L492" s="44">
        <v>4740</v>
      </c>
      <c r="M492" s="44">
        <v>4395</v>
      </c>
      <c r="N492" s="44">
        <v>4070</v>
      </c>
    </row>
    <row r="493" spans="1:14" ht="49.5">
      <c r="A493" s="8"/>
      <c r="C493" s="8"/>
      <c r="E493" s="8"/>
      <c r="F493" s="37" t="s">
        <v>437</v>
      </c>
      <c r="G493" s="38" t="s">
        <v>431</v>
      </c>
      <c r="H493" s="38" t="s">
        <v>23</v>
      </c>
      <c r="I493" s="38"/>
      <c r="J493" s="38"/>
      <c r="K493" s="31"/>
      <c r="L493" s="44">
        <f aca="true" t="shared" si="16" ref="L493:N494">L494</f>
        <v>4125</v>
      </c>
      <c r="M493" s="44">
        <f t="shared" si="16"/>
        <v>3820</v>
      </c>
      <c r="N493" s="44">
        <f t="shared" si="16"/>
        <v>3540</v>
      </c>
    </row>
    <row r="494" spans="1:14" ht="33">
      <c r="A494" s="8"/>
      <c r="C494" s="8"/>
      <c r="E494" s="8"/>
      <c r="F494" s="37" t="s">
        <v>187</v>
      </c>
      <c r="G494" s="38" t="s">
        <v>431</v>
      </c>
      <c r="H494" s="38" t="s">
        <v>23</v>
      </c>
      <c r="I494" s="38" t="s">
        <v>18</v>
      </c>
      <c r="J494" s="38" t="s">
        <v>161</v>
      </c>
      <c r="K494" s="31"/>
      <c r="L494" s="44">
        <f t="shared" si="16"/>
        <v>4125</v>
      </c>
      <c r="M494" s="44">
        <f t="shared" si="16"/>
        <v>3820</v>
      </c>
      <c r="N494" s="44">
        <f t="shared" si="16"/>
        <v>3540</v>
      </c>
    </row>
    <row r="495" spans="1:14" ht="18.75">
      <c r="A495" s="8"/>
      <c r="C495" s="8"/>
      <c r="E495" s="8"/>
      <c r="F495" s="37" t="s">
        <v>184</v>
      </c>
      <c r="G495" s="38" t="s">
        <v>431</v>
      </c>
      <c r="H495" s="38" t="s">
        <v>23</v>
      </c>
      <c r="I495" s="38" t="s">
        <v>18</v>
      </c>
      <c r="J495" s="38" t="s">
        <v>161</v>
      </c>
      <c r="K495" s="31" t="s">
        <v>19</v>
      </c>
      <c r="L495" s="44">
        <v>4125</v>
      </c>
      <c r="M495" s="44">
        <v>3820</v>
      </c>
      <c r="N495" s="44">
        <v>3540</v>
      </c>
    </row>
    <row r="496" spans="1:14" ht="148.5">
      <c r="A496" s="8"/>
      <c r="C496" s="8"/>
      <c r="E496" s="8"/>
      <c r="F496" s="49" t="s">
        <v>483</v>
      </c>
      <c r="G496" s="41" t="s">
        <v>484</v>
      </c>
      <c r="H496" s="38"/>
      <c r="I496" s="38"/>
      <c r="J496" s="38"/>
      <c r="K496" s="31"/>
      <c r="L496" s="51">
        <f>L497+L499</f>
        <v>263.8</v>
      </c>
      <c r="M496" s="51">
        <f>M497+M499</f>
        <v>823.8</v>
      </c>
      <c r="N496" s="51">
        <f>N497+N499</f>
        <v>471.8</v>
      </c>
    </row>
    <row r="497" spans="1:14" ht="49.5">
      <c r="A497" s="8"/>
      <c r="C497" s="8"/>
      <c r="E497" s="8"/>
      <c r="F497" s="37" t="s">
        <v>485</v>
      </c>
      <c r="G497" s="38" t="s">
        <v>484</v>
      </c>
      <c r="H497" s="38" t="s">
        <v>112</v>
      </c>
      <c r="I497" s="38" t="s">
        <v>18</v>
      </c>
      <c r="J497" s="38" t="s">
        <v>506</v>
      </c>
      <c r="K497" s="31"/>
      <c r="L497" s="44">
        <f>L498</f>
        <v>263.8</v>
      </c>
      <c r="M497" s="44">
        <f>M498</f>
        <v>263.8</v>
      </c>
      <c r="N497" s="44">
        <f>N498</f>
        <v>263.8</v>
      </c>
    </row>
    <row r="498" spans="1:14" ht="49.5">
      <c r="A498" s="8"/>
      <c r="C498" s="8"/>
      <c r="E498" s="8"/>
      <c r="F498" s="33" t="s">
        <v>17</v>
      </c>
      <c r="G498" s="38" t="s">
        <v>484</v>
      </c>
      <c r="H498" s="38" t="s">
        <v>112</v>
      </c>
      <c r="I498" s="38" t="s">
        <v>18</v>
      </c>
      <c r="J498" s="38" t="s">
        <v>506</v>
      </c>
      <c r="K498" s="31" t="s">
        <v>16</v>
      </c>
      <c r="L498" s="44">
        <v>263.8</v>
      </c>
      <c r="M498" s="44">
        <v>263.8</v>
      </c>
      <c r="N498" s="44">
        <v>263.8</v>
      </c>
    </row>
    <row r="499" spans="1:14" ht="49.5">
      <c r="A499" s="8"/>
      <c r="C499" s="8"/>
      <c r="E499" s="8"/>
      <c r="F499" s="37" t="s">
        <v>275</v>
      </c>
      <c r="G499" s="38" t="s">
        <v>484</v>
      </c>
      <c r="H499" s="38" t="s">
        <v>112</v>
      </c>
      <c r="I499" s="38" t="s">
        <v>18</v>
      </c>
      <c r="J499" s="38" t="s">
        <v>276</v>
      </c>
      <c r="K499" s="31"/>
      <c r="L499" s="44">
        <f>L500</f>
        <v>0</v>
      </c>
      <c r="M499" s="44">
        <f>M500</f>
        <v>560</v>
      </c>
      <c r="N499" s="44">
        <f>N500</f>
        <v>208</v>
      </c>
    </row>
    <row r="500" spans="1:14" ht="53.25" customHeight="1">
      <c r="A500" s="8"/>
      <c r="C500" s="8"/>
      <c r="E500" s="8"/>
      <c r="F500" s="37" t="s">
        <v>17</v>
      </c>
      <c r="G500" s="38" t="s">
        <v>484</v>
      </c>
      <c r="H500" s="38" t="s">
        <v>112</v>
      </c>
      <c r="I500" s="38" t="s">
        <v>18</v>
      </c>
      <c r="J500" s="38" t="s">
        <v>276</v>
      </c>
      <c r="K500" s="31" t="s">
        <v>16</v>
      </c>
      <c r="L500" s="44">
        <v>0</v>
      </c>
      <c r="M500" s="44">
        <v>560</v>
      </c>
      <c r="N500" s="44">
        <v>208</v>
      </c>
    </row>
    <row r="501" spans="1:14" ht="33">
      <c r="A501" s="8"/>
      <c r="C501" s="8"/>
      <c r="E501" s="8"/>
      <c r="F501" s="30" t="s">
        <v>293</v>
      </c>
      <c r="G501" s="20" t="s">
        <v>294</v>
      </c>
      <c r="H501" s="34"/>
      <c r="I501" s="32"/>
      <c r="J501" s="34"/>
      <c r="K501" s="31"/>
      <c r="L501" s="45">
        <f>L502</f>
        <v>0</v>
      </c>
      <c r="M501" s="45">
        <f>M502</f>
        <v>9300</v>
      </c>
      <c r="N501" s="45">
        <f>N502</f>
        <v>17700</v>
      </c>
    </row>
    <row r="502" spans="1:14" ht="18.75">
      <c r="A502" s="8"/>
      <c r="C502" s="8"/>
      <c r="E502" s="8"/>
      <c r="F502" s="33" t="s">
        <v>258</v>
      </c>
      <c r="G502" s="34"/>
      <c r="H502" s="34"/>
      <c r="I502" s="32"/>
      <c r="J502" s="32"/>
      <c r="K502" s="31"/>
      <c r="L502" s="44">
        <v>0</v>
      </c>
      <c r="M502" s="44">
        <v>9300</v>
      </c>
      <c r="N502" s="44">
        <v>17700</v>
      </c>
    </row>
    <row r="503" spans="1:14" ht="18.75">
      <c r="A503" s="8"/>
      <c r="C503" s="8"/>
      <c r="E503" s="8"/>
      <c r="F503" s="30" t="s">
        <v>152</v>
      </c>
      <c r="G503" s="35"/>
      <c r="H503" s="35"/>
      <c r="I503" s="35"/>
      <c r="J503" s="35"/>
      <c r="K503" s="35"/>
      <c r="L503" s="46">
        <f>L14+L47+L143+L185+L233+L238+L250+L257+L294+L317+L324+L327+L330+L335+L343+L354+L367+L378+L397+L403+L409+L420+L423+L501+L479+L496</f>
        <v>909898.5999999999</v>
      </c>
      <c r="M503" s="46">
        <f>M14+M47+M143+M185+M233+M238+M250+M257+M294+M317+M324+M327+M330+M335+M343+M354+M367+M378+M397+M403+M409+M420+M423+M501+M479+M496</f>
        <v>917989.5000000001</v>
      </c>
      <c r="N503" s="46">
        <f>N14+N47+N143+N185+N233+N238+N250+N257+N294+N317+N324+N327+N330+N335+N343+N354+N367+N378+N397+N403+N409+N420+N423+N501+N479+N496</f>
        <v>973905.1000000001</v>
      </c>
    </row>
    <row r="504" spans="1:13" ht="18.75">
      <c r="A504" s="8"/>
      <c r="C504" s="8"/>
      <c r="E504" s="8"/>
      <c r="M504" s="60"/>
    </row>
    <row r="505" spans="1:13" ht="18.75">
      <c r="A505" s="8"/>
      <c r="C505" s="8"/>
      <c r="E505" s="8"/>
      <c r="M505" s="60"/>
    </row>
    <row r="506" spans="1:13" ht="18.75">
      <c r="A506" s="8"/>
      <c r="C506" s="8"/>
      <c r="E506" s="8"/>
      <c r="J506" s="14"/>
      <c r="M506" s="60"/>
    </row>
    <row r="507" spans="1:13" ht="18.75">
      <c r="A507" s="8"/>
      <c r="C507" s="8"/>
      <c r="E507" s="8"/>
      <c r="J507" s="14"/>
      <c r="M507" s="60"/>
    </row>
    <row r="508" spans="1:14" ht="18.75">
      <c r="A508" s="8"/>
      <c r="C508" s="8"/>
      <c r="E508" s="8"/>
      <c r="G508" s="14"/>
      <c r="H508" s="14"/>
      <c r="I508" s="14"/>
      <c r="J508" s="14"/>
      <c r="K508" s="39"/>
      <c r="L508" s="40"/>
      <c r="M508" s="40"/>
      <c r="N508" s="40"/>
    </row>
    <row r="509" spans="1:14" s="7" customFormat="1" ht="18.75">
      <c r="A509" s="5" t="s">
        <v>14</v>
      </c>
      <c r="B509" s="6" t="s">
        <v>151</v>
      </c>
      <c r="C509" s="5" t="s">
        <v>12</v>
      </c>
      <c r="D509" s="6" t="s">
        <v>13</v>
      </c>
      <c r="E509" s="5" t="s">
        <v>14</v>
      </c>
      <c r="F509" s="11"/>
      <c r="G509" s="14"/>
      <c r="H509" s="14"/>
      <c r="I509" s="12"/>
      <c r="J509" s="14"/>
      <c r="K509" s="14"/>
      <c r="L509" s="19"/>
      <c r="M509" s="19"/>
      <c r="N509" s="19"/>
    </row>
    <row r="510" spans="7:14" ht="18.75">
      <c r="G510" s="14"/>
      <c r="H510" s="14"/>
      <c r="I510" s="12"/>
      <c r="J510" s="14"/>
      <c r="L510" s="19"/>
      <c r="M510" s="19"/>
      <c r="N510" s="19"/>
    </row>
    <row r="511" spans="7:14" ht="18.75">
      <c r="G511" s="14"/>
      <c r="H511" s="14"/>
      <c r="I511" s="14"/>
      <c r="J511" s="14"/>
      <c r="L511" s="15"/>
      <c r="M511" s="16"/>
      <c r="N511" s="16"/>
    </row>
    <row r="512" spans="7:14" ht="18.75">
      <c r="G512" s="14"/>
      <c r="H512" s="14"/>
      <c r="I512" s="14"/>
      <c r="J512" s="14"/>
      <c r="L512" s="15"/>
      <c r="M512" s="16"/>
      <c r="N512" s="16"/>
    </row>
    <row r="513" spans="7:14" ht="18.75">
      <c r="G513" s="14"/>
      <c r="H513" s="14"/>
      <c r="I513" s="14"/>
      <c r="J513" s="14"/>
      <c r="L513" s="15"/>
      <c r="M513" s="16"/>
      <c r="N513" s="16"/>
    </row>
    <row r="514" spans="7:14" ht="18.75">
      <c r="G514" s="14"/>
      <c r="H514" s="14"/>
      <c r="I514" s="14"/>
      <c r="J514" s="14"/>
      <c r="K514" s="39"/>
      <c r="L514" s="40"/>
      <c r="M514" s="40"/>
      <c r="N514" s="40"/>
    </row>
    <row r="515" spans="7:14" ht="18.75">
      <c r="G515" s="14"/>
      <c r="H515" s="14"/>
      <c r="I515" s="14"/>
      <c r="J515" s="14"/>
      <c r="L515" s="15"/>
      <c r="M515" s="16"/>
      <c r="N515" s="16"/>
    </row>
    <row r="516" spans="7:14" ht="18.75">
      <c r="G516" s="14"/>
      <c r="H516" s="14"/>
      <c r="I516" s="14"/>
      <c r="J516" s="14"/>
      <c r="L516" s="15"/>
      <c r="M516" s="16"/>
      <c r="N516" s="16"/>
    </row>
    <row r="517" spans="7:14" ht="18.75">
      <c r="G517" s="14"/>
      <c r="H517" s="14"/>
      <c r="I517" s="14"/>
      <c r="J517" s="14"/>
      <c r="L517" s="15"/>
      <c r="M517" s="16"/>
      <c r="N517" s="16"/>
    </row>
    <row r="518" spans="7:14" ht="18.75">
      <c r="G518" s="14"/>
      <c r="H518" s="14"/>
      <c r="I518" s="14"/>
      <c r="J518" s="14"/>
      <c r="L518" s="15"/>
      <c r="M518" s="15"/>
      <c r="N518" s="15"/>
    </row>
    <row r="519" spans="7:14" ht="18.75">
      <c r="G519" s="14"/>
      <c r="H519" s="14"/>
      <c r="I519" s="14"/>
      <c r="J519" s="14"/>
      <c r="L519" s="15"/>
      <c r="M519" s="15"/>
      <c r="N519" s="15"/>
    </row>
    <row r="520" spans="7:14" ht="18.75">
      <c r="G520" s="14"/>
      <c r="H520" s="14"/>
      <c r="I520" s="14"/>
      <c r="J520" s="14"/>
      <c r="L520" s="15"/>
      <c r="M520" s="15"/>
      <c r="N520" s="15"/>
    </row>
    <row r="521" spans="7:14" ht="18.75">
      <c r="G521" s="14"/>
      <c r="H521" s="14"/>
      <c r="I521" s="14"/>
      <c r="J521" s="14"/>
      <c r="L521" s="15"/>
      <c r="M521" s="15"/>
      <c r="N521" s="15"/>
    </row>
    <row r="522" spans="7:14" ht="18.75">
      <c r="G522" s="14"/>
      <c r="H522" s="14"/>
      <c r="I522" s="14"/>
      <c r="J522" s="14"/>
      <c r="L522" s="15"/>
      <c r="M522" s="15"/>
      <c r="N522" s="15"/>
    </row>
    <row r="523" spans="7:14" ht="18.75">
      <c r="G523" s="14"/>
      <c r="H523" s="14"/>
      <c r="I523" s="14"/>
      <c r="J523" s="14"/>
      <c r="L523" s="15"/>
      <c r="M523" s="15"/>
      <c r="N523" s="15"/>
    </row>
    <row r="524" spans="7:14" ht="18.75">
      <c r="G524" s="14"/>
      <c r="H524" s="14"/>
      <c r="I524" s="14"/>
      <c r="J524" s="14"/>
      <c r="L524" s="15"/>
      <c r="M524" s="15"/>
      <c r="N524" s="15"/>
    </row>
    <row r="525" spans="7:14" ht="18.75">
      <c r="G525" s="14"/>
      <c r="H525" s="14"/>
      <c r="I525" s="14"/>
      <c r="J525" s="14"/>
      <c r="L525" s="15"/>
      <c r="M525" s="15"/>
      <c r="N525" s="15"/>
    </row>
    <row r="526" spans="7:14" ht="18.75">
      <c r="G526" s="14"/>
      <c r="H526" s="14"/>
      <c r="I526" s="14"/>
      <c r="J526" s="14"/>
      <c r="L526" s="15"/>
      <c r="M526" s="15"/>
      <c r="N526" s="15"/>
    </row>
    <row r="527" spans="7:14" ht="18.75">
      <c r="G527" s="14"/>
      <c r="H527" s="14"/>
      <c r="I527" s="14"/>
      <c r="J527" s="14"/>
      <c r="L527" s="15"/>
      <c r="M527" s="15"/>
      <c r="N527" s="15"/>
    </row>
    <row r="528" spans="7:14" ht="18.75">
      <c r="G528" s="14"/>
      <c r="H528" s="14"/>
      <c r="I528" s="14"/>
      <c r="J528" s="14"/>
      <c r="L528" s="15"/>
      <c r="M528" s="15"/>
      <c r="N528" s="15"/>
    </row>
    <row r="529" spans="7:14" ht="18.75">
      <c r="G529" s="14"/>
      <c r="H529" s="14"/>
      <c r="I529" s="14"/>
      <c r="J529" s="14"/>
      <c r="L529" s="15"/>
      <c r="M529" s="15"/>
      <c r="N529" s="15"/>
    </row>
    <row r="530" spans="7:14" ht="18.75">
      <c r="G530" s="14"/>
      <c r="H530" s="14"/>
      <c r="I530" s="14"/>
      <c r="J530" s="14"/>
      <c r="L530" s="15"/>
      <c r="M530" s="15"/>
      <c r="N530" s="15"/>
    </row>
    <row r="531" spans="7:14" ht="18.75">
      <c r="G531" s="14"/>
      <c r="H531" s="14"/>
      <c r="I531" s="14"/>
      <c r="J531" s="14"/>
      <c r="L531" s="15"/>
      <c r="M531" s="15"/>
      <c r="N531" s="15"/>
    </row>
    <row r="532" spans="7:14" ht="18.75">
      <c r="G532" s="14"/>
      <c r="H532" s="14"/>
      <c r="I532" s="14"/>
      <c r="J532" s="14"/>
      <c r="L532" s="15"/>
      <c r="M532" s="15"/>
      <c r="N532" s="15"/>
    </row>
    <row r="533" spans="7:14" ht="18.75">
      <c r="G533" s="14"/>
      <c r="H533" s="14"/>
      <c r="I533" s="14"/>
      <c r="J533" s="14"/>
      <c r="L533" s="15"/>
      <c r="M533" s="15"/>
      <c r="N533" s="15"/>
    </row>
    <row r="534" spans="7:14" ht="18.75">
      <c r="G534" s="14"/>
      <c r="H534" s="14"/>
      <c r="I534" s="14"/>
      <c r="J534" s="14"/>
      <c r="L534" s="15"/>
      <c r="M534" s="15"/>
      <c r="N534" s="15"/>
    </row>
    <row r="535" spans="7:14" ht="18.75">
      <c r="G535" s="14"/>
      <c r="H535" s="14"/>
      <c r="I535" s="14"/>
      <c r="L535" s="15"/>
      <c r="M535" s="15"/>
      <c r="N535" s="15"/>
    </row>
    <row r="536" spans="7:14" ht="18.75">
      <c r="G536" s="14"/>
      <c r="H536" s="14"/>
      <c r="I536" s="14"/>
      <c r="L536" s="15"/>
      <c r="M536" s="15"/>
      <c r="N536" s="15"/>
    </row>
    <row r="537" spans="7:14" ht="18.75">
      <c r="G537" s="14"/>
      <c r="L537" s="15"/>
      <c r="M537" s="15"/>
      <c r="N537" s="15"/>
    </row>
    <row r="538" spans="9:14" ht="18.75">
      <c r="I538" s="14"/>
      <c r="L538" s="15"/>
      <c r="M538" s="15"/>
      <c r="N538" s="15"/>
    </row>
    <row r="539" spans="7:14" ht="18.75">
      <c r="G539" s="14"/>
      <c r="H539" s="14"/>
      <c r="I539" s="14"/>
      <c r="L539" s="15"/>
      <c r="M539" s="16"/>
      <c r="N539" s="16"/>
    </row>
    <row r="540" spans="7:14" ht="18.75">
      <c r="G540" s="14"/>
      <c r="H540" s="14"/>
      <c r="I540" s="14"/>
      <c r="L540" s="15"/>
      <c r="M540" s="15"/>
      <c r="N540" s="15"/>
    </row>
    <row r="541" spans="7:14" ht="18.75">
      <c r="G541" s="14"/>
      <c r="H541" s="14"/>
      <c r="I541" s="14"/>
      <c r="L541" s="15"/>
      <c r="M541" s="15"/>
      <c r="N541" s="15"/>
    </row>
    <row r="542" spans="7:14" ht="18.75">
      <c r="G542" s="14"/>
      <c r="H542" s="14"/>
      <c r="I542" s="14"/>
      <c r="L542" s="15"/>
      <c r="M542" s="15"/>
      <c r="N542" s="15"/>
    </row>
    <row r="543" spans="7:14" ht="18.75">
      <c r="G543" s="14"/>
      <c r="H543" s="14"/>
      <c r="I543" s="14"/>
      <c r="L543" s="15"/>
      <c r="M543" s="15"/>
      <c r="N543" s="15"/>
    </row>
    <row r="544" spans="7:14" ht="18.75">
      <c r="G544" s="14"/>
      <c r="H544" s="14"/>
      <c r="I544" s="14"/>
      <c r="L544" s="15"/>
      <c r="M544" s="15"/>
      <c r="N544" s="15"/>
    </row>
    <row r="545" spans="7:14" ht="18.75">
      <c r="G545" s="14"/>
      <c r="H545" s="14"/>
      <c r="I545" s="14"/>
      <c r="L545" s="15"/>
      <c r="M545" s="16"/>
      <c r="N545" s="16"/>
    </row>
    <row r="546" spans="7:14" ht="18.75">
      <c r="G546" s="14"/>
      <c r="H546" s="14"/>
      <c r="I546" s="14"/>
      <c r="L546" s="15"/>
      <c r="M546" s="16"/>
      <c r="N546" s="16"/>
    </row>
    <row r="547" spans="7:14" ht="18.75">
      <c r="G547" s="14"/>
      <c r="H547" s="14"/>
      <c r="I547" s="14"/>
      <c r="L547" s="15"/>
      <c r="M547" s="16"/>
      <c r="N547" s="16"/>
    </row>
    <row r="548" spans="7:14" ht="18.75">
      <c r="G548" s="14"/>
      <c r="H548" s="14"/>
      <c r="I548" s="14"/>
      <c r="L548" s="15"/>
      <c r="M548" s="15"/>
      <c r="N548" s="15"/>
    </row>
    <row r="549" spans="7:14" ht="18.75">
      <c r="G549" s="14"/>
      <c r="H549" s="14"/>
      <c r="I549" s="14"/>
      <c r="L549" s="15"/>
      <c r="M549" s="16"/>
      <c r="N549" s="16"/>
    </row>
    <row r="550" spans="7:14" ht="18.75">
      <c r="G550" s="14"/>
      <c r="H550" s="14"/>
      <c r="I550" s="14"/>
      <c r="L550" s="15"/>
      <c r="M550" s="16"/>
      <c r="N550" s="16"/>
    </row>
    <row r="551" spans="7:14" ht="18.75">
      <c r="G551" s="14"/>
      <c r="H551" s="14"/>
      <c r="I551" s="14"/>
      <c r="L551" s="15"/>
      <c r="M551" s="15"/>
      <c r="N551" s="15"/>
    </row>
    <row r="552" spans="7:14" ht="18.75">
      <c r="G552" s="14"/>
      <c r="H552" s="14"/>
      <c r="I552" s="14"/>
      <c r="L552" s="15"/>
      <c r="M552" s="16"/>
      <c r="N552" s="16"/>
    </row>
    <row r="553" spans="7:14" ht="18.75">
      <c r="G553" s="14"/>
      <c r="H553" s="14"/>
      <c r="I553" s="14"/>
      <c r="L553" s="15"/>
      <c r="M553" s="15"/>
      <c r="N553" s="15"/>
    </row>
    <row r="554" spans="7:14" ht="18.75">
      <c r="G554" s="14"/>
      <c r="H554" s="14"/>
      <c r="I554" s="14"/>
      <c r="L554" s="15"/>
      <c r="M554" s="15"/>
      <c r="N554" s="15"/>
    </row>
    <row r="555" spans="7:14" ht="18.75">
      <c r="G555" s="14"/>
      <c r="L555" s="15"/>
      <c r="M555" s="15"/>
      <c r="N555" s="15"/>
    </row>
    <row r="556" spans="12:14" ht="18.75">
      <c r="L556" s="15"/>
      <c r="M556" s="15"/>
      <c r="N556" s="15"/>
    </row>
    <row r="557" spans="12:14" ht="18.75">
      <c r="L557" s="18"/>
      <c r="M557" s="18"/>
      <c r="N557" s="18"/>
    </row>
    <row r="558" spans="12:14" ht="18.75">
      <c r="L558" s="15"/>
      <c r="M558" s="15"/>
      <c r="N558" s="15"/>
    </row>
    <row r="559" spans="12:14" ht="18.75">
      <c r="L559" s="15"/>
      <c r="M559" s="16"/>
      <c r="N559" s="16"/>
    </row>
    <row r="560" spans="12:14" ht="18.75">
      <c r="L560" s="15"/>
      <c r="M560" s="15"/>
      <c r="N560" s="15"/>
    </row>
    <row r="561" spans="12:14" ht="18.75">
      <c r="L561" s="15"/>
      <c r="M561" s="16"/>
      <c r="N561" s="16"/>
    </row>
    <row r="562" spans="12:14" ht="18.75">
      <c r="L562" s="15"/>
      <c r="M562" s="15"/>
      <c r="N562" s="15"/>
    </row>
    <row r="563" spans="12:14" ht="18.75">
      <c r="L563" s="15"/>
      <c r="M563" s="15"/>
      <c r="N563" s="15"/>
    </row>
    <row r="564" spans="12:14" ht="18.75">
      <c r="L564" s="15"/>
      <c r="M564" s="15"/>
      <c r="N564" s="15"/>
    </row>
    <row r="565" spans="12:14" ht="18.75">
      <c r="L565" s="17"/>
      <c r="M565" s="17"/>
      <c r="N565" s="17"/>
    </row>
  </sheetData>
  <sheetProtection formatColumns="0"/>
  <autoFilter ref="J1:J565"/>
  <mergeCells count="8">
    <mergeCell ref="F10:N10"/>
    <mergeCell ref="F11:N11"/>
    <mergeCell ref="M1:N1"/>
    <mergeCell ref="G2:N2"/>
    <mergeCell ref="F3:N3"/>
    <mergeCell ref="F4:N4"/>
    <mergeCell ref="F5:N5"/>
    <mergeCell ref="F9:N9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2021-06-18T03:51:04Z</cp:lastPrinted>
  <dcterms:created xsi:type="dcterms:W3CDTF">2015-10-21T04:44:04Z</dcterms:created>
  <dcterms:modified xsi:type="dcterms:W3CDTF">2021-12-30T03:35:34Z</dcterms:modified>
  <cp:category/>
  <cp:version/>
  <cp:contentType/>
  <cp:contentStatus/>
</cp:coreProperties>
</file>