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<sst xmlns="http://schemas.openxmlformats.org/spreadsheetml/2006/main" count="3042" uniqueCount="594">
  <si>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</si>
  <si>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</si>
  <si>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</si>
  <si>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</si>
  <si>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</si>
  <si>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</si>
  <si>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</si>
  <si>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</si>
  <si>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</si>
  <si>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</si>
  <si>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</si>
  <si>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</si>
  <si>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</si>
  <si>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</si>
  <si>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</si>
  <si>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</si>
  <si>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</si>
  <si>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</si>
  <si>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</si>
  <si>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</si>
  <si>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</si>
  <si>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</si>
  <si>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</si>
  <si>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</si>
  <si>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</si>
  <si>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</si>
  <si>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</si>
  <si>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</si>
  <si>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</si>
  <si>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</si>
  <si>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</si>
  <si>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</si>
  <si>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</si>
  <si>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</si>
  <si>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</si>
  <si>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</si>
  <si>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</si>
  <si>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</si>
  <si>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</si>
  <si>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</si>
  <si>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</si>
  <si>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</si>
  <si>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</si>
  <si>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</si>
  <si>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</si>
  <si>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</si>
  <si>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</si>
  <si>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</si>
  <si>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</si>
  <si>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</si>
  <si>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</si>
  <si>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</si>
  <si>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</si>
  <si>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</si>
  <si>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</si>
  <si>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</si>
  <si>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</si>
  <si>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</si>
  <si>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</si>
  <si>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</si>
  <si>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</si>
  <si>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</si>
  <si>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</si>
  <si>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</si>
  <si>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</si>
  <si>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</si>
  <si>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</si>
  <si>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</si>
  <si>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</si>
  <si>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</si>
  <si>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</si>
  <si>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</si>
  <si>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</si>
  <si>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</si>
  <si>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</si>
  <si>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</si>
  <si>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</si>
  <si>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</si>
  <si>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</si>
  <si>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</si>
  <si>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</si>
  <si>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</si>
  <si>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</si>
  <si>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</si>
  <si>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</si>
  <si>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</si>
  <si>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</si>
  <si>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</si>
  <si>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</si>
  <si>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</si>
  <si>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</si>
  <si>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</si>
  <si>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</si>
  <si>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</si>
  <si>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</si>
  <si>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</si>
  <si>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</si>
  <si>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</si>
  <si>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</si>
  <si>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</si>
  <si>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</si>
  <si>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</si>
  <si>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</si>
  <si>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</si>
  <si>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</si>
  <si>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</si>
  <si>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</si>
  <si>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</si>
  <si>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</si>
  <si>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</si>
  <si>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</si>
  <si>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</si>
  <si>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</si>
  <si>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</si>
  <si>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</si>
  <si>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</si>
  <si>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</si>
  <si>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</si>
  <si>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</si>
  <si>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</si>
  <si>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</si>
  <si>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</si>
  <si>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</si>
  <si>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</si>
  <si>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</si>
  <si>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</si>
  <si>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</si>
  <si>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</si>
  <si>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</si>
  <si>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</si>
  <si>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</si>
  <si>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</si>
  <si>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</si>
  <si>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</si>
  <si>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</si>
  <si>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</si>
  <si>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</si>
  <si>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</si>
  <si>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</si>
  <si>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</si>
  <si>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</si>
  <si>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</si>
  <si>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</si>
  <si>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</si>
  <si>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</si>
  <si>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</si>
  <si>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</si>
  <si>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</si>
  <si>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</si>
  <si>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</si>
  <si>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</si>
  <si>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</si>
  <si>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</si>
  <si>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</si>
  <si>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</si>
  <si>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</si>
  <si>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</si>
  <si>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</si>
  <si>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</si>
  <si>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</si>
  <si>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</si>
  <si>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</si>
  <si>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</si>
  <si>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</si>
  <si>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</si>
  <si>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</si>
  <si>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</si>
  <si>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</si>
  <si>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</si>
  <si>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</si>
  <si>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</si>
  <si>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</si>
  <si>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</si>
  <si>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</si>
  <si>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</si>
  <si>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</si>
  <si>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</si>
  <si>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</si>
  <si>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</si>
  <si>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</si>
  <si>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</si>
  <si>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</si>
  <si>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</si>
  <si>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</si>
  <si>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</si>
  <si>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</si>
  <si>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</si>
  <si>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</si>
  <si>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</si>
  <si>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</si>
  <si>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</si>
  <si>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</si>
  <si>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</si>
  <si>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</si>
  <si>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</si>
  <si>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</si>
  <si>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</si>
  <si>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</si>
  <si>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</si>
  <si>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</si>
  <si>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</si>
  <si>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</si>
  <si>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</si>
  <si>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</si>
  <si>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</si>
  <si>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</si>
  <si>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</si>
  <si>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</si>
  <si>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</si>
  <si>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</si>
  <si>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</si>
  <si>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</si>
  <si>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</si>
  <si>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</si>
  <si>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</si>
  <si>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</si>
  <si>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</si>
  <si>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</si>
  <si>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</si>
  <si>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</si>
  <si>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</si>
  <si>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</si>
  <si>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</si>
  <si>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</si>
  <si>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</si>
  <si>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</si>
  <si>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</si>
  <si>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</si>
  <si>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</si>
  <si>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</si>
  <si>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</si>
  <si>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</si>
  <si>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</si>
  <si>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</si>
  <si>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</si>
  <si>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</si>
  <si>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</si>
  <si>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</si>
  <si>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</si>
  <si>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</si>
  <si>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</si>
  <si>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</si>
  <si>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</si>
  <si>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</si>
  <si>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</si>
  <si>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</si>
  <si>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</si>
  <si>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</si>
  <si>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</si>
  <si>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</si>
  <si>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</si>
  <si>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</si>
  <si>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</si>
  <si>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</si>
  <si>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</si>
  <si>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</si>
  <si>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</si>
  <si>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</si>
  <si>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</si>
  <si>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</si>
  <si>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</si>
  <si>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</si>
  <si>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</si>
  <si>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</si>
  <si>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</si>
  <si>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</si>
  <si>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</si>
  <si>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</si>
  <si>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</si>
  <si>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</si>
  <si>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</si>
  <si>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</si>
  <si>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</si>
  <si>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</si>
  <si>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</si>
  <si>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</si>
  <si>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</si>
  <si>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</si>
  <si>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</si>
  <si>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</si>
  <si>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</si>
  <si>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</si>
  <si>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</si>
  <si>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</si>
  <si>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</si>
  <si>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</si>
  <si>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</si>
  <si>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</si>
  <si>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</si>
  <si>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</si>
  <si>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</si>
  <si>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</si>
  <si>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</si>
  <si>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</si>
  <si>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</si>
  <si>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</si>
  <si>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</si>
  <si>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</si>
  <si>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</si>
  <si>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</si>
  <si>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</si>
  <si>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</si>
  <si>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</si>
  <si>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</si>
  <si>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</si>
  <si>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</si>
  <si>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</si>
  <si>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</si>
  <si>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</si>
  <si>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</si>
  <si>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</si>
  <si>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</si>
  <si>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</si>
  <si>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</si>
  <si>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</si>
  <si>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</si>
  <si>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</si>
  <si>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</si>
  <si>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</si>
  <si>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</si>
  <si>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</si>
  <si>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</si>
  <si>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</si>
  <si>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</si>
  <si>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</si>
  <si>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</si>
  <si>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</si>
  <si>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</si>
  <si>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</si>
  <si>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</si>
  <si>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</si>
  <si>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</si>
  <si>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</si>
  <si>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</si>
  <si>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</si>
  <si>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</si>
  <si>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</si>
  <si>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</si>
  <si>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</si>
  <si>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</si>
  <si>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</si>
  <si>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</si>
  <si>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</si>
  <si>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</si>
  <si>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</si>
  <si>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</si>
  <si>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</si>
  <si>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</si>
  <si>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</si>
  <si>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</si>
  <si>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</si>
  <si>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</si>
  <si>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</si>
  <si>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</si>
  <si>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</si>
  <si>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</si>
  <si>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</si>
  <si>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</si>
  <si>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</si>
  <si>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</si>
  <si>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</si>
  <si>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</si>
  <si>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</si>
  <si>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</si>
  <si>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</si>
  <si>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</si>
  <si>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</si>
  <si>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</si>
  <si>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</si>
  <si>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</si>
  <si>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</si>
  <si>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</si>
  <si>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</si>
  <si>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</si>
  <si>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</si>
  <si>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</si>
  <si>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</si>
  <si>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</si>
  <si>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</si>
  <si>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</si>
  <si>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</si>
  <si>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</si>
  <si>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</si>
  <si>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</si>
  <si>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</si>
  <si>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</si>
  <si>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</si>
  <si>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</si>
  <si>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</si>
  <si>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</si>
  <si>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</si>
  <si>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</si>
  <si>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</si>
  <si>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</si>
  <si>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</si>
  <si>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</si>
  <si>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</si>
  <si>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</si>
  <si>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</si>
  <si>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</si>
  <si>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</si>
  <si>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</si>
  <si>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</si>
  <si>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</si>
  <si>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</si>
  <si>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</si>
  <si>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</si>
  <si>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</si>
  <si>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</si>
  <si>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</si>
  <si>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</si>
  <si>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</si>
  <si>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</si>
  <si>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</si>
  <si>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</si>
  <si>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</si>
  <si>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</si>
  <si>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</si>
  <si>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</si>
  <si>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</si>
  <si>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</si>
  <si>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</si>
  <si>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</si>
  <si>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</si>
  <si>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</si>
  <si>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</si>
  <si>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</si>
  <si>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</si>
  <si>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</si>
  <si>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</si>
  <si>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</si>
  <si>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</si>
  <si>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</si>
  <si>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</si>
  <si>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</si>
  <si>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</si>
  <si>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</si>
  <si>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</si>
  <si>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</si>
  <si>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</si>
  <si>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</si>
  <si>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</si>
  <si>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</si>
  <si>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</si>
  <si>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</si>
  <si>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</si>
  <si>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</si>
  <si>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</si>
  <si>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</si>
  <si>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</si>
  <si>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</si>
  <si>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</si>
  <si>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</si>
  <si>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</si>
  <si>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</si>
  <si>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</si>
  <si>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</si>
  <si>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</si>
  <si>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</si>
  <si>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</si>
  <si>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</si>
  <si>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</si>
  <si>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</si>
  <si>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</si>
  <si>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</si>
  <si>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</si>
  <si>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</si>
  <si>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</si>
  <si>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</si>
  <si>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</si>
  <si>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</si>
  <si>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</si>
  <si>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</si>
  <si>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</si>
  <si>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</si>
  <si>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</si>
  <si>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</si>
  <si>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</si>
  <si>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</si>
  <si>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</si>
  <si>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</si>
  <si>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</si>
  <si>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</si>
  <si>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</si>
  <si>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</si>
  <si>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</si>
  <si>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</si>
  <si>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</si>
  <si>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</si>
  <si>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</si>
  <si>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</si>
  <si>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</si>
  <si>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</si>
  <si>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</si>
  <si>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</si>
  <si>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</si>
  <si>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</si>
  <si>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</si>
  <si>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</si>
  <si>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</si>
  <si>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</si>
  <si>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</si>
  <si>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</si>
  <si>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</si>
  <si>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</si>
  <si>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</si>
  <si>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</si>
  <si>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</si>
  <si>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</si>
  <si>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</si>
  <si>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</si>
  <si>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</si>
  <si>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</si>
  <si>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</si>
  <si>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</si>
  <si>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</si>
  <si>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</si>
  <si>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</si>
  <si>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</si>
  <si>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</si>
  <si>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</si>
  <si>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</si>
  <si>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</si>
  <si>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</si>
  <si>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</si>
  <si>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</si>
  <si>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</si>
  <si>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</si>
  <si>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</si>
  <si>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</si>
  <si>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</si>
  <si>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</si>
  <si>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</si>
  <si>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</si>
  <si>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</si>
  <si>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</si>
  <si>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</si>
  <si>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</si>
  <si>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</si>
  <si>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</si>
  <si>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</si>
  <si>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</si>
  <si>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</si>
  <si>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</si>
  <si>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</si>
  <si>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</si>
  <si>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</si>
  <si>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</si>
  <si>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</si>
  <si>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</si>
  <si>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</si>
  <si>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</si>
  <si>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</si>
  <si>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</si>
  <si>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</si>
  <si>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</si>
  <si>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</si>
  <si>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</si>
  <si>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</si>
  <si>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</si>
  <si>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</si>
  <si>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</si>
  <si>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</si>
  <si>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</si>
  <si>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</si>
  <si>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</si>
  <si>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</si>
  <si>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</si>
  <si>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</si>
  <si>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</si>
  <si>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</si>
  <si>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</si>
  <si>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</si>
  <si>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</si>
  <si>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</si>
  <si>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</si>
  <si>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</si>
  <si>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</si>
  <si>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</si>
  <si>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</si>
  <si>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</si>
  <si>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</si>
  <si>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</si>
  <si>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</si>
  <si>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</si>
  <si>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</si>
  <si>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</si>
  <si>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</si>
  <si>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</si>
  <si>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>исполнение судебных актов</t>
  </si>
  <si>
    <t>S3428</t>
  </si>
  <si>
    <t>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</si>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</sst>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9"/>
  <sheetViews>
    <sheetView tabSelected="1" zoomScalePageLayoutView="0" workbookViewId="0" topLeftCell="F399">
      <selection activeCell="L403" sqref="L403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3" t="s">
        <v>527</v>
      </c>
      <c r="G1" s="83"/>
      <c r="H1" s="83"/>
      <c r="I1" s="83"/>
      <c r="J1" s="83"/>
      <c r="K1" s="83"/>
      <c r="L1" s="83"/>
      <c r="M1" s="83"/>
      <c r="N1" s="83"/>
    </row>
    <row r="2" spans="6:14" ht="18.75">
      <c r="F2" s="83" t="s">
        <v>542</v>
      </c>
      <c r="G2" s="83"/>
      <c r="H2" s="83"/>
      <c r="I2" s="83"/>
      <c r="J2" s="83"/>
      <c r="K2" s="83"/>
      <c r="L2" s="83"/>
      <c r="M2" s="83"/>
      <c r="N2" s="83"/>
    </row>
    <row r="3" spans="6:14" ht="18.75">
      <c r="F3" s="83" t="s">
        <v>547</v>
      </c>
      <c r="G3" s="83"/>
      <c r="H3" s="83"/>
      <c r="I3" s="83"/>
      <c r="J3" s="83"/>
      <c r="K3" s="83"/>
      <c r="L3" s="83"/>
      <c r="M3" s="83"/>
      <c r="N3" s="83"/>
    </row>
    <row r="4" spans="6:14" ht="18.75">
      <c r="F4" s="83" t="s">
        <v>543</v>
      </c>
      <c r="G4" s="83"/>
      <c r="H4" s="83"/>
      <c r="I4" s="83"/>
      <c r="J4" s="83"/>
      <c r="K4" s="83"/>
      <c r="L4" s="83"/>
      <c r="M4" s="83"/>
      <c r="N4" s="83"/>
    </row>
    <row r="5" spans="6:14" ht="18.75">
      <c r="F5" s="83" t="s">
        <v>544</v>
      </c>
      <c r="G5" s="83"/>
      <c r="H5" s="83"/>
      <c r="I5" s="83"/>
      <c r="J5" s="83"/>
      <c r="K5" s="83"/>
      <c r="L5" s="83"/>
      <c r="M5" s="83"/>
      <c r="N5" s="83"/>
    </row>
    <row r="6" spans="6:14" ht="18.75">
      <c r="F6" s="83" t="s">
        <v>545</v>
      </c>
      <c r="G6" s="83"/>
      <c r="H6" s="83"/>
      <c r="I6" s="83"/>
      <c r="J6" s="83"/>
      <c r="K6" s="83"/>
      <c r="L6" s="83"/>
      <c r="M6" s="83"/>
      <c r="N6" s="83"/>
    </row>
    <row r="7" spans="6:14" ht="18.75">
      <c r="F7" s="83" t="s">
        <v>546</v>
      </c>
      <c r="G7" s="83"/>
      <c r="H7" s="83"/>
      <c r="I7" s="83"/>
      <c r="J7" s="83"/>
      <c r="K7" s="83"/>
      <c r="L7" s="83"/>
      <c r="M7" s="83"/>
      <c r="N7" s="83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5" t="s">
        <v>527</v>
      </c>
      <c r="G9" s="85"/>
      <c r="H9" s="85"/>
      <c r="I9" s="85"/>
      <c r="J9" s="85"/>
      <c r="K9" s="85"/>
      <c r="L9" s="85"/>
      <c r="M9" s="85"/>
      <c r="N9" s="85"/>
    </row>
    <row r="10" spans="1:14" ht="18.75" customHeight="1">
      <c r="A10" s="8"/>
      <c r="C10" s="8"/>
      <c r="E10" s="8"/>
      <c r="F10" s="84" t="s">
        <v>548</v>
      </c>
      <c r="G10" s="84"/>
      <c r="H10" s="84"/>
      <c r="I10" s="84"/>
      <c r="J10" s="84"/>
      <c r="K10" s="84"/>
      <c r="L10" s="84"/>
      <c r="M10" s="84"/>
      <c r="N10" s="84"/>
    </row>
    <row r="11" spans="1:14" ht="18.75" customHeight="1">
      <c r="A11" s="8"/>
      <c r="C11" s="8"/>
      <c r="E11" s="8"/>
      <c r="F11" s="81" t="s">
        <v>327</v>
      </c>
      <c r="G11" s="81"/>
      <c r="H11" s="81"/>
      <c r="I11" s="81"/>
      <c r="J11" s="81"/>
      <c r="K11" s="81"/>
      <c r="L11" s="81"/>
      <c r="M11" s="81"/>
      <c r="N11" s="81"/>
    </row>
    <row r="12" spans="1:14" ht="18.75" customHeight="1">
      <c r="A12" s="8"/>
      <c r="C12" s="8"/>
      <c r="E12" s="8"/>
      <c r="F12" s="81" t="s">
        <v>500</v>
      </c>
      <c r="G12" s="81"/>
      <c r="H12" s="81"/>
      <c r="I12" s="81"/>
      <c r="J12" s="81"/>
      <c r="K12" s="81"/>
      <c r="L12" s="81"/>
      <c r="M12" s="81"/>
      <c r="N12" s="81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2" t="s">
        <v>541</v>
      </c>
      <c r="M13" s="82"/>
      <c r="N13" s="82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0" t="s">
        <v>336</v>
      </c>
      <c r="G15" s="80"/>
      <c r="H15" s="80"/>
      <c r="I15" s="80"/>
      <c r="J15" s="80"/>
      <c r="K15" s="80"/>
      <c r="L15" s="80"/>
      <c r="M15" s="80"/>
      <c r="N15" s="80"/>
    </row>
    <row r="16" spans="1:14" s="2" customFormat="1" ht="19.5" customHeight="1">
      <c r="A16" s="1"/>
      <c r="B16" s="1"/>
      <c r="C16" s="1"/>
      <c r="D16" s="1"/>
      <c r="E16" s="1"/>
      <c r="F16" s="80" t="s">
        <v>246</v>
      </c>
      <c r="G16" s="80"/>
      <c r="H16" s="80"/>
      <c r="I16" s="80"/>
      <c r="J16" s="80"/>
      <c r="K16" s="80"/>
      <c r="L16" s="80"/>
      <c r="M16" s="80"/>
      <c r="N16" s="80"/>
    </row>
    <row r="17" spans="1:14" s="2" customFormat="1" ht="19.5" customHeight="1">
      <c r="A17" s="1"/>
      <c r="B17" s="1"/>
      <c r="C17" s="1"/>
      <c r="D17" s="1"/>
      <c r="E17" s="1"/>
      <c r="F17" s="80" t="s">
        <v>501</v>
      </c>
      <c r="G17" s="80"/>
      <c r="H17" s="80"/>
      <c r="I17" s="80"/>
      <c r="J17" s="80"/>
      <c r="K17" s="80"/>
      <c r="L17" s="80"/>
      <c r="M17" s="80"/>
      <c r="N17" s="80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L21+L23+L25+L29+L31+L33+L37+L39+L42+L44+L46+L49+L51+L53</f>
        <v>99920.6</v>
      </c>
      <c r="M20" s="51">
        <f>M21+M23+M25+M29+M31+M33+M37+M39+M44+M46+M49+M51+M53</f>
        <v>67079.1</v>
      </c>
      <c r="N20" s="51">
        <f>N21+N23+N25+N29+N31+N33+N37+N39+N44+N46+N49+N51+N53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2152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2152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1174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1174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92326.6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82715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9530.5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81.1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L34+L35+L36</f>
        <v>520</v>
      </c>
      <c r="M33" s="44">
        <f>M34+M35+M36</f>
        <v>193</v>
      </c>
      <c r="N33" s="44">
        <f>N34+N35+N36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417.3</v>
      </c>
      <c r="M34" s="44">
        <v>193</v>
      </c>
      <c r="N34" s="44">
        <v>194</v>
      </c>
    </row>
    <row r="35" spans="1:14" ht="18.75">
      <c r="A35" s="8"/>
      <c r="C35" s="8"/>
      <c r="E35" s="8"/>
      <c r="F35" s="37" t="s">
        <v>589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579</v>
      </c>
      <c r="L35" s="44">
        <v>22.7</v>
      </c>
      <c r="M35" s="44">
        <v>0</v>
      </c>
      <c r="N35" s="44">
        <v>0</v>
      </c>
    </row>
    <row r="36" spans="1:14" ht="18.75">
      <c r="A36" s="8"/>
      <c r="C36" s="8"/>
      <c r="E36" s="8"/>
      <c r="F36" s="37" t="s">
        <v>31</v>
      </c>
      <c r="G36" s="38" t="s">
        <v>10</v>
      </c>
      <c r="H36" s="38" t="s">
        <v>110</v>
      </c>
      <c r="I36" s="38" t="s">
        <v>18</v>
      </c>
      <c r="J36" s="38" t="s">
        <v>185</v>
      </c>
      <c r="K36" s="38" t="s">
        <v>30</v>
      </c>
      <c r="L36" s="44">
        <v>80</v>
      </c>
      <c r="M36" s="44">
        <v>0</v>
      </c>
      <c r="N36" s="44">
        <v>0</v>
      </c>
    </row>
    <row r="37" spans="1:14" ht="39" customHeight="1">
      <c r="A37" s="8"/>
      <c r="C37" s="8"/>
      <c r="E37" s="8"/>
      <c r="F37" s="37" t="s">
        <v>189</v>
      </c>
      <c r="G37" s="38" t="s">
        <v>10</v>
      </c>
      <c r="H37" s="38" t="s">
        <v>110</v>
      </c>
      <c r="I37" s="38" t="s">
        <v>18</v>
      </c>
      <c r="J37" s="38" t="s">
        <v>186</v>
      </c>
      <c r="K37" s="38"/>
      <c r="L37" s="44">
        <f>L38</f>
        <v>1000</v>
      </c>
      <c r="M37" s="44">
        <f>M38</f>
        <v>700</v>
      </c>
      <c r="N37" s="44">
        <f>N38</f>
        <v>700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38" t="s">
        <v>110</v>
      </c>
      <c r="I38" s="38" t="s">
        <v>18</v>
      </c>
      <c r="J38" s="38" t="s">
        <v>186</v>
      </c>
      <c r="K38" s="38" t="s">
        <v>16</v>
      </c>
      <c r="L38" s="44">
        <v>1000</v>
      </c>
      <c r="M38" s="44">
        <v>700</v>
      </c>
      <c r="N38" s="44">
        <v>700</v>
      </c>
    </row>
    <row r="39" spans="1:14" ht="18.75">
      <c r="A39" s="8"/>
      <c r="C39" s="8"/>
      <c r="E39" s="8"/>
      <c r="F39" s="37" t="s">
        <v>550</v>
      </c>
      <c r="G39" s="38" t="s">
        <v>10</v>
      </c>
      <c r="H39" s="38" t="s">
        <v>110</v>
      </c>
      <c r="I39" s="38" t="s">
        <v>18</v>
      </c>
      <c r="J39" s="38" t="s">
        <v>549</v>
      </c>
      <c r="K39" s="38"/>
      <c r="L39" s="44">
        <f>L40+L41</f>
        <v>675</v>
      </c>
      <c r="M39" s="44">
        <f>M40</f>
        <v>495</v>
      </c>
      <c r="N39" s="44">
        <f>N40</f>
        <v>495</v>
      </c>
    </row>
    <row r="40" spans="1:14" ht="33">
      <c r="A40" s="8"/>
      <c r="C40" s="8"/>
      <c r="E40" s="8"/>
      <c r="F40" s="37" t="s">
        <v>41</v>
      </c>
      <c r="G40" s="38" t="s">
        <v>10</v>
      </c>
      <c r="H40" s="38" t="s">
        <v>110</v>
      </c>
      <c r="I40" s="38" t="s">
        <v>18</v>
      </c>
      <c r="J40" s="38" t="s">
        <v>549</v>
      </c>
      <c r="K40" s="38" t="s">
        <v>40</v>
      </c>
      <c r="L40" s="44">
        <v>665</v>
      </c>
      <c r="M40" s="44">
        <v>495</v>
      </c>
      <c r="N40" s="44">
        <v>495</v>
      </c>
    </row>
    <row r="41" spans="1:14" ht="49.5">
      <c r="A41" s="8"/>
      <c r="C41" s="8"/>
      <c r="E41" s="8"/>
      <c r="F41" s="37" t="s">
        <v>17</v>
      </c>
      <c r="G41" s="38" t="s">
        <v>10</v>
      </c>
      <c r="H41" s="38" t="s">
        <v>110</v>
      </c>
      <c r="I41" s="38" t="s">
        <v>18</v>
      </c>
      <c r="J41" s="38" t="s">
        <v>549</v>
      </c>
      <c r="K41" s="38" t="s">
        <v>16</v>
      </c>
      <c r="L41" s="44">
        <v>10</v>
      </c>
      <c r="M41" s="44">
        <v>0</v>
      </c>
      <c r="N41" s="44">
        <v>0</v>
      </c>
    </row>
    <row r="42" spans="1:14" ht="33">
      <c r="A42" s="8"/>
      <c r="C42" s="8"/>
      <c r="E42" s="8"/>
      <c r="F42" s="37" t="s">
        <v>584</v>
      </c>
      <c r="G42" s="38" t="s">
        <v>10</v>
      </c>
      <c r="H42" s="38" t="s">
        <v>110</v>
      </c>
      <c r="I42" s="38" t="s">
        <v>18</v>
      </c>
      <c r="J42" s="38" t="s">
        <v>583</v>
      </c>
      <c r="K42" s="38"/>
      <c r="L42" s="44">
        <f>L43</f>
        <v>225.7</v>
      </c>
      <c r="M42" s="44">
        <f>M43</f>
        <v>0</v>
      </c>
      <c r="N42" s="44">
        <f>N43</f>
        <v>0</v>
      </c>
    </row>
    <row r="43" spans="1:14" ht="33">
      <c r="A43" s="8"/>
      <c r="C43" s="8"/>
      <c r="E43" s="8"/>
      <c r="F43" s="37" t="s">
        <v>41</v>
      </c>
      <c r="G43" s="38" t="s">
        <v>10</v>
      </c>
      <c r="H43" s="38" t="s">
        <v>110</v>
      </c>
      <c r="I43" s="38" t="s">
        <v>18</v>
      </c>
      <c r="J43" s="38" t="s">
        <v>583</v>
      </c>
      <c r="K43" s="38" t="s">
        <v>40</v>
      </c>
      <c r="L43" s="44">
        <v>225.7</v>
      </c>
      <c r="M43" s="44">
        <v>0</v>
      </c>
      <c r="N43" s="44">
        <v>0</v>
      </c>
    </row>
    <row r="44" spans="1:14" ht="37.5" customHeight="1">
      <c r="A44" s="8"/>
      <c r="C44" s="8"/>
      <c r="E44" s="8"/>
      <c r="F44" s="37" t="s">
        <v>317</v>
      </c>
      <c r="G44" s="43" t="s">
        <v>10</v>
      </c>
      <c r="H44" s="43" t="s">
        <v>110</v>
      </c>
      <c r="I44" s="43" t="s">
        <v>18</v>
      </c>
      <c r="J44" s="43" t="s">
        <v>318</v>
      </c>
      <c r="K44" s="43"/>
      <c r="L44" s="44">
        <f>L45</f>
        <v>100</v>
      </c>
      <c r="M44" s="44">
        <f>M45</f>
        <v>100</v>
      </c>
      <c r="N44" s="44">
        <f>N45</f>
        <v>100</v>
      </c>
    </row>
    <row r="45" spans="1:14" ht="54.75" customHeight="1">
      <c r="A45" s="8"/>
      <c r="C45" s="8"/>
      <c r="E45" s="8"/>
      <c r="F45" s="37" t="s">
        <v>17</v>
      </c>
      <c r="G45" s="43" t="s">
        <v>10</v>
      </c>
      <c r="H45" s="43" t="s">
        <v>110</v>
      </c>
      <c r="I45" s="43" t="s">
        <v>18</v>
      </c>
      <c r="J45" s="43" t="s">
        <v>318</v>
      </c>
      <c r="K45" s="43" t="s">
        <v>16</v>
      </c>
      <c r="L45" s="44">
        <v>100</v>
      </c>
      <c r="M45" s="44">
        <v>100</v>
      </c>
      <c r="N45" s="44">
        <v>100</v>
      </c>
    </row>
    <row r="46" spans="1:14" ht="54.75" customHeight="1">
      <c r="A46" s="8"/>
      <c r="C46" s="8"/>
      <c r="E46" s="8"/>
      <c r="F46" s="37" t="s">
        <v>181</v>
      </c>
      <c r="G46" s="43" t="s">
        <v>10</v>
      </c>
      <c r="H46" s="43" t="s">
        <v>110</v>
      </c>
      <c r="I46" s="43" t="s">
        <v>18</v>
      </c>
      <c r="J46" s="38" t="s">
        <v>144</v>
      </c>
      <c r="K46" s="43"/>
      <c r="L46" s="44">
        <f>L47+L48</f>
        <v>1279.8</v>
      </c>
      <c r="M46" s="44">
        <f>M47+M48</f>
        <v>1394.5</v>
      </c>
      <c r="N46" s="44">
        <f>N47+N48</f>
        <v>1442.1</v>
      </c>
    </row>
    <row r="47" spans="1:14" ht="36.75" customHeight="1">
      <c r="A47" s="8"/>
      <c r="C47" s="8"/>
      <c r="E47" s="8"/>
      <c r="F47" s="37" t="s">
        <v>41</v>
      </c>
      <c r="G47" s="43" t="s">
        <v>10</v>
      </c>
      <c r="H47" s="43" t="s">
        <v>110</v>
      </c>
      <c r="I47" s="43" t="s">
        <v>18</v>
      </c>
      <c r="J47" s="38" t="s">
        <v>144</v>
      </c>
      <c r="K47" s="43" t="s">
        <v>40</v>
      </c>
      <c r="L47" s="44">
        <v>1267.5</v>
      </c>
      <c r="M47" s="44">
        <v>1345</v>
      </c>
      <c r="N47" s="44">
        <v>1392.1</v>
      </c>
    </row>
    <row r="48" spans="1:14" ht="54.75" customHeight="1">
      <c r="A48" s="8"/>
      <c r="C48" s="8"/>
      <c r="E48" s="8"/>
      <c r="F48" s="37" t="s">
        <v>17</v>
      </c>
      <c r="G48" s="43" t="s">
        <v>10</v>
      </c>
      <c r="H48" s="43" t="s">
        <v>110</v>
      </c>
      <c r="I48" s="43" t="s">
        <v>18</v>
      </c>
      <c r="J48" s="38" t="s">
        <v>144</v>
      </c>
      <c r="K48" s="43" t="s">
        <v>16</v>
      </c>
      <c r="L48" s="44">
        <v>12.3</v>
      </c>
      <c r="M48" s="44">
        <v>49.5</v>
      </c>
      <c r="N48" s="44">
        <v>50</v>
      </c>
    </row>
    <row r="49" spans="1:14" ht="82.5">
      <c r="A49" s="8"/>
      <c r="C49" s="8"/>
      <c r="E49" s="8"/>
      <c r="F49" s="37" t="s">
        <v>295</v>
      </c>
      <c r="G49" s="38" t="s">
        <v>10</v>
      </c>
      <c r="H49" s="43" t="s">
        <v>110</v>
      </c>
      <c r="I49" s="43" t="s">
        <v>18</v>
      </c>
      <c r="J49" s="43" t="s">
        <v>294</v>
      </c>
      <c r="K49" s="43"/>
      <c r="L49" s="44">
        <f>L50</f>
        <v>25.5</v>
      </c>
      <c r="M49" s="44">
        <f>M50</f>
        <v>2.1</v>
      </c>
      <c r="N49" s="44">
        <f>N50</f>
        <v>1.9</v>
      </c>
    </row>
    <row r="50" spans="1:14" ht="49.5">
      <c r="A50" s="8"/>
      <c r="C50" s="8"/>
      <c r="E50" s="8"/>
      <c r="F50" s="37" t="s">
        <v>17</v>
      </c>
      <c r="G50" s="38" t="s">
        <v>10</v>
      </c>
      <c r="H50" s="43" t="s">
        <v>110</v>
      </c>
      <c r="I50" s="43" t="s">
        <v>18</v>
      </c>
      <c r="J50" s="43" t="s">
        <v>294</v>
      </c>
      <c r="K50" s="43" t="s">
        <v>16</v>
      </c>
      <c r="L50" s="44">
        <v>25.5</v>
      </c>
      <c r="M50" s="44">
        <v>2.1</v>
      </c>
      <c r="N50" s="44">
        <v>1.9</v>
      </c>
    </row>
    <row r="51" spans="1:14" ht="66">
      <c r="A51" s="8"/>
      <c r="C51" s="8"/>
      <c r="E51" s="8"/>
      <c r="F51" s="37" t="s">
        <v>237</v>
      </c>
      <c r="G51" s="38" t="s">
        <v>10</v>
      </c>
      <c r="H51" s="38" t="s">
        <v>110</v>
      </c>
      <c r="I51" s="38" t="s">
        <v>18</v>
      </c>
      <c r="J51" s="38" t="s">
        <v>147</v>
      </c>
      <c r="K51" s="38"/>
      <c r="L51" s="44">
        <f>L52</f>
        <v>27</v>
      </c>
      <c r="M51" s="44">
        <f>M52</f>
        <v>27</v>
      </c>
      <c r="N51" s="44">
        <f>N52</f>
        <v>27</v>
      </c>
    </row>
    <row r="52" spans="1:14" ht="49.5">
      <c r="A52" s="8"/>
      <c r="C52" s="8"/>
      <c r="E52" s="8"/>
      <c r="F52" s="37" t="s">
        <v>17</v>
      </c>
      <c r="G52" s="38" t="s">
        <v>10</v>
      </c>
      <c r="H52" s="38" t="s">
        <v>110</v>
      </c>
      <c r="I52" s="38" t="s">
        <v>18</v>
      </c>
      <c r="J52" s="38" t="s">
        <v>147</v>
      </c>
      <c r="K52" s="43" t="s">
        <v>16</v>
      </c>
      <c r="L52" s="44">
        <v>27</v>
      </c>
      <c r="M52" s="44">
        <v>27</v>
      </c>
      <c r="N52" s="44">
        <v>27</v>
      </c>
    </row>
    <row r="53" spans="1:14" ht="33">
      <c r="A53" s="8"/>
      <c r="C53" s="8"/>
      <c r="E53" s="8"/>
      <c r="F53" s="37" t="s">
        <v>187</v>
      </c>
      <c r="G53" s="38" t="s">
        <v>10</v>
      </c>
      <c r="H53" s="38" t="s">
        <v>110</v>
      </c>
      <c r="I53" s="38" t="s">
        <v>18</v>
      </c>
      <c r="J53" s="38" t="s">
        <v>148</v>
      </c>
      <c r="K53" s="38"/>
      <c r="L53" s="44">
        <f>L54+L55</f>
        <v>115</v>
      </c>
      <c r="M53" s="44">
        <f>M54+M55</f>
        <v>115</v>
      </c>
      <c r="N53" s="44">
        <f>N54+N55</f>
        <v>115</v>
      </c>
    </row>
    <row r="54" spans="1:14" ht="33">
      <c r="A54" s="8"/>
      <c r="C54" s="8"/>
      <c r="E54" s="8"/>
      <c r="F54" s="37" t="s">
        <v>41</v>
      </c>
      <c r="G54" s="43" t="s">
        <v>10</v>
      </c>
      <c r="H54" s="43" t="s">
        <v>110</v>
      </c>
      <c r="I54" s="43" t="s">
        <v>18</v>
      </c>
      <c r="J54" s="43" t="s">
        <v>148</v>
      </c>
      <c r="K54" s="43" t="s">
        <v>40</v>
      </c>
      <c r="L54" s="44">
        <v>53.9</v>
      </c>
      <c r="M54" s="44">
        <v>53.9</v>
      </c>
      <c r="N54" s="44">
        <v>53.9</v>
      </c>
    </row>
    <row r="55" spans="1:14" ht="49.5">
      <c r="A55" s="8"/>
      <c r="C55" s="8"/>
      <c r="E55" s="8"/>
      <c r="F55" s="37" t="s">
        <v>17</v>
      </c>
      <c r="G55" s="38" t="s">
        <v>10</v>
      </c>
      <c r="H55" s="38" t="s">
        <v>110</v>
      </c>
      <c r="I55" s="38" t="s">
        <v>18</v>
      </c>
      <c r="J55" s="38" t="s">
        <v>148</v>
      </c>
      <c r="K55" s="43" t="s">
        <v>16</v>
      </c>
      <c r="L55" s="44">
        <v>61.1</v>
      </c>
      <c r="M55" s="44">
        <v>61.1</v>
      </c>
      <c r="N55" s="44">
        <v>61.1</v>
      </c>
    </row>
    <row r="56" spans="1:14" ht="66" customHeight="1">
      <c r="A56" s="8" t="s">
        <v>32</v>
      </c>
      <c r="B56" s="9" t="s">
        <v>33</v>
      </c>
      <c r="C56" s="8" t="s">
        <v>37</v>
      </c>
      <c r="D56" s="9" t="s">
        <v>38</v>
      </c>
      <c r="E56" s="8" t="s">
        <v>16</v>
      </c>
      <c r="F56" s="49" t="s">
        <v>341</v>
      </c>
      <c r="G56" s="41" t="s">
        <v>46</v>
      </c>
      <c r="H56" s="50"/>
      <c r="I56" s="50"/>
      <c r="J56" s="50"/>
      <c r="K56" s="50"/>
      <c r="L56" s="51">
        <f>L57+L123+L132</f>
        <v>631801.3000000002</v>
      </c>
      <c r="M56" s="51">
        <f>M57+M123+M132</f>
        <v>518514.19999999995</v>
      </c>
      <c r="N56" s="51">
        <f>N57+N123+N132</f>
        <v>514851.1</v>
      </c>
    </row>
    <row r="57" spans="1:14" s="7" customFormat="1" ht="49.5">
      <c r="A57" s="5" t="s">
        <v>46</v>
      </c>
      <c r="B57" s="6" t="s">
        <v>47</v>
      </c>
      <c r="C57" s="5" t="s">
        <v>12</v>
      </c>
      <c r="D57" s="6" t="s">
        <v>13</v>
      </c>
      <c r="E57" s="5" t="s">
        <v>14</v>
      </c>
      <c r="F57" s="37" t="s">
        <v>85</v>
      </c>
      <c r="G57" s="38" t="s">
        <v>46</v>
      </c>
      <c r="H57" s="38" t="s">
        <v>15</v>
      </c>
      <c r="I57" s="50"/>
      <c r="J57" s="50"/>
      <c r="K57" s="50"/>
      <c r="L57" s="44">
        <f>L58+L64+L66+L70+L72+L74+L77+L79+L81+L83+L85+L88+L90+L93+L98+L101+L104+L106+L109+L112+L115+L120</f>
        <v>568212.2000000001</v>
      </c>
      <c r="M57" s="44">
        <f>M58+M64+M66+M70+M72+M74+M77+M79+M81+M83+M85+M88+M90+M93+M98+M101+M104+M106+M109+M112+M115</f>
        <v>463849.29999999993</v>
      </c>
      <c r="N57" s="44">
        <f>N58+N64+N66+N70+N72+N74+N77+N79+N81+N83+N85+N88+N90+N93+N98+N101+N104+N106+N109+N112+N115</f>
        <v>460191.19999999995</v>
      </c>
    </row>
    <row r="58" spans="1:14" s="7" customFormat="1" ht="85.5" customHeight="1">
      <c r="A58" s="5"/>
      <c r="B58" s="6"/>
      <c r="C58" s="5"/>
      <c r="D58" s="6"/>
      <c r="E58" s="5"/>
      <c r="F58" s="37" t="s">
        <v>87</v>
      </c>
      <c r="G58" s="38" t="s">
        <v>46</v>
      </c>
      <c r="H58" s="38" t="s">
        <v>15</v>
      </c>
      <c r="I58" s="38" t="s">
        <v>18</v>
      </c>
      <c r="J58" s="38" t="s">
        <v>192</v>
      </c>
      <c r="K58" s="50"/>
      <c r="L58" s="44">
        <f>L59+L60+L61+L62+L63</f>
        <v>53582.6</v>
      </c>
      <c r="M58" s="44">
        <f>M59+M60+M61+M62+M63</f>
        <v>28750</v>
      </c>
      <c r="N58" s="44">
        <f>N59+N60+N61+N62+N63</f>
        <v>25750</v>
      </c>
    </row>
    <row r="59" spans="1:14" s="7" customFormat="1" ht="33">
      <c r="A59" s="5"/>
      <c r="B59" s="6"/>
      <c r="C59" s="5"/>
      <c r="D59" s="6"/>
      <c r="E59" s="5"/>
      <c r="F59" s="37" t="s">
        <v>29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28</v>
      </c>
      <c r="L59" s="44">
        <v>22275</v>
      </c>
      <c r="M59" s="44">
        <v>15750</v>
      </c>
      <c r="N59" s="44">
        <v>15750</v>
      </c>
    </row>
    <row r="60" spans="1:14" s="7" customFormat="1" ht="49.5">
      <c r="A60" s="5"/>
      <c r="B60" s="6"/>
      <c r="C60" s="5"/>
      <c r="D60" s="6"/>
      <c r="E60" s="5"/>
      <c r="F60" s="37" t="s">
        <v>17</v>
      </c>
      <c r="G60" s="38" t="s">
        <v>46</v>
      </c>
      <c r="H60" s="38" t="s">
        <v>15</v>
      </c>
      <c r="I60" s="38" t="s">
        <v>18</v>
      </c>
      <c r="J60" s="38" t="s">
        <v>192</v>
      </c>
      <c r="K60" s="43" t="s">
        <v>16</v>
      </c>
      <c r="L60" s="44">
        <v>9627.7</v>
      </c>
      <c r="M60" s="44">
        <v>4146</v>
      </c>
      <c r="N60" s="44">
        <v>3190</v>
      </c>
    </row>
    <row r="61" spans="1:14" s="7" customFormat="1" ht="18.75">
      <c r="A61" s="5"/>
      <c r="B61" s="6"/>
      <c r="C61" s="5"/>
      <c r="D61" s="6"/>
      <c r="E61" s="5"/>
      <c r="F61" s="37" t="s">
        <v>175</v>
      </c>
      <c r="G61" s="38" t="s">
        <v>46</v>
      </c>
      <c r="H61" s="38" t="s">
        <v>15</v>
      </c>
      <c r="I61" s="38" t="s">
        <v>18</v>
      </c>
      <c r="J61" s="38" t="s">
        <v>192</v>
      </c>
      <c r="K61" s="43" t="s">
        <v>19</v>
      </c>
      <c r="L61" s="44">
        <v>18575.5</v>
      </c>
      <c r="M61" s="44">
        <v>7502</v>
      </c>
      <c r="N61" s="44">
        <v>5770</v>
      </c>
    </row>
    <row r="62" spans="1:14" s="7" customFormat="1" ht="18.75">
      <c r="A62" s="5"/>
      <c r="B62" s="6"/>
      <c r="C62" s="5"/>
      <c r="D62" s="6"/>
      <c r="E62" s="5"/>
      <c r="F62" s="37" t="s">
        <v>176</v>
      </c>
      <c r="G62" s="43" t="s">
        <v>46</v>
      </c>
      <c r="H62" s="43" t="s">
        <v>15</v>
      </c>
      <c r="I62" s="43" t="s">
        <v>18</v>
      </c>
      <c r="J62" s="43" t="s">
        <v>192</v>
      </c>
      <c r="K62" s="43" t="s">
        <v>26</v>
      </c>
      <c r="L62" s="44">
        <v>3013.4</v>
      </c>
      <c r="M62" s="44">
        <v>1342</v>
      </c>
      <c r="N62" s="44">
        <v>1032</v>
      </c>
    </row>
    <row r="63" spans="1:14" s="7" customFormat="1" ht="18.75">
      <c r="A63" s="5"/>
      <c r="B63" s="6"/>
      <c r="C63" s="5"/>
      <c r="D63" s="6"/>
      <c r="E63" s="5"/>
      <c r="F63" s="37" t="s">
        <v>31</v>
      </c>
      <c r="G63" s="38" t="s">
        <v>46</v>
      </c>
      <c r="H63" s="38" t="s">
        <v>15</v>
      </c>
      <c r="I63" s="38" t="s">
        <v>18</v>
      </c>
      <c r="J63" s="38" t="s">
        <v>192</v>
      </c>
      <c r="K63" s="43" t="s">
        <v>30</v>
      </c>
      <c r="L63" s="44">
        <v>91</v>
      </c>
      <c r="M63" s="44">
        <v>10</v>
      </c>
      <c r="N63" s="44">
        <v>8</v>
      </c>
    </row>
    <row r="64" spans="1:14" s="7" customFormat="1" ht="66">
      <c r="A64" s="5"/>
      <c r="B64" s="6"/>
      <c r="C64" s="5"/>
      <c r="D64" s="6"/>
      <c r="E64" s="5"/>
      <c r="F64" s="37" t="s">
        <v>375</v>
      </c>
      <c r="G64" s="38" t="s">
        <v>46</v>
      </c>
      <c r="H64" s="38" t="s">
        <v>15</v>
      </c>
      <c r="I64" s="38" t="s">
        <v>18</v>
      </c>
      <c r="J64" s="38" t="s">
        <v>374</v>
      </c>
      <c r="K64" s="43"/>
      <c r="L64" s="44">
        <f>L65</f>
        <v>3232.6</v>
      </c>
      <c r="M64" s="44">
        <f>M65</f>
        <v>1700</v>
      </c>
      <c r="N64" s="44">
        <f>N65</f>
        <v>1700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38" t="s">
        <v>46</v>
      </c>
      <c r="H65" s="38" t="s">
        <v>15</v>
      </c>
      <c r="I65" s="38" t="s">
        <v>18</v>
      </c>
      <c r="J65" s="38" t="s">
        <v>374</v>
      </c>
      <c r="K65" s="43" t="s">
        <v>26</v>
      </c>
      <c r="L65" s="44">
        <v>3232.6</v>
      </c>
      <c r="M65" s="44">
        <v>1700</v>
      </c>
      <c r="N65" s="44">
        <v>1700</v>
      </c>
    </row>
    <row r="66" spans="1:14" s="7" customFormat="1" ht="18.75">
      <c r="A66" s="5"/>
      <c r="B66" s="6"/>
      <c r="C66" s="5"/>
      <c r="D66" s="6"/>
      <c r="E66" s="5"/>
      <c r="F66" s="37" t="s">
        <v>233</v>
      </c>
      <c r="G66" s="38" t="s">
        <v>46</v>
      </c>
      <c r="H66" s="38" t="s">
        <v>15</v>
      </c>
      <c r="I66" s="38" t="s">
        <v>18</v>
      </c>
      <c r="J66" s="38" t="s">
        <v>193</v>
      </c>
      <c r="K66" s="43"/>
      <c r="L66" s="44">
        <f>SUM(L67:L69)</f>
        <v>6800</v>
      </c>
      <c r="M66" s="44">
        <f>SUM(M67:M69)</f>
        <v>4500</v>
      </c>
      <c r="N66" s="44">
        <f>SUM(N67:N69)</f>
        <v>4500</v>
      </c>
    </row>
    <row r="67" spans="1:14" s="7" customFormat="1" ht="49.5">
      <c r="A67" s="5"/>
      <c r="B67" s="6"/>
      <c r="C67" s="5"/>
      <c r="D67" s="6"/>
      <c r="E67" s="5"/>
      <c r="F67" s="37" t="s">
        <v>17</v>
      </c>
      <c r="G67" s="38" t="s">
        <v>46</v>
      </c>
      <c r="H67" s="38" t="s">
        <v>15</v>
      </c>
      <c r="I67" s="38" t="s">
        <v>18</v>
      </c>
      <c r="J67" s="38" t="s">
        <v>193</v>
      </c>
      <c r="K67" s="38" t="s">
        <v>16</v>
      </c>
      <c r="L67" s="44">
        <f>2800+180</f>
        <v>2980</v>
      </c>
      <c r="M67" s="44">
        <f>1928+110</f>
        <v>2038</v>
      </c>
      <c r="N67" s="44">
        <f>1928+110</f>
        <v>2038</v>
      </c>
    </row>
    <row r="68" spans="1:14" s="7" customFormat="1" ht="18.75">
      <c r="A68" s="5"/>
      <c r="B68" s="6"/>
      <c r="C68" s="5"/>
      <c r="D68" s="6"/>
      <c r="E68" s="5"/>
      <c r="F68" s="37" t="s">
        <v>175</v>
      </c>
      <c r="G68" s="38" t="s">
        <v>46</v>
      </c>
      <c r="H68" s="38" t="s">
        <v>15</v>
      </c>
      <c r="I68" s="38" t="s">
        <v>18</v>
      </c>
      <c r="J68" s="38" t="s">
        <v>193</v>
      </c>
      <c r="K68" s="43" t="s">
        <v>19</v>
      </c>
      <c r="L68" s="44">
        <f>1770+1940</f>
        <v>3710</v>
      </c>
      <c r="M68" s="44">
        <f>1100+1290</f>
        <v>2390</v>
      </c>
      <c r="N68" s="44">
        <f>1100+1290</f>
        <v>2390</v>
      </c>
    </row>
    <row r="69" spans="1:14" s="7" customFormat="1" ht="18.75">
      <c r="A69" s="5"/>
      <c r="B69" s="6"/>
      <c r="C69" s="5"/>
      <c r="D69" s="6"/>
      <c r="E69" s="5"/>
      <c r="F69" s="37" t="s">
        <v>176</v>
      </c>
      <c r="G69" s="38" t="s">
        <v>46</v>
      </c>
      <c r="H69" s="38" t="s">
        <v>15</v>
      </c>
      <c r="I69" s="38" t="s">
        <v>18</v>
      </c>
      <c r="J69" s="38" t="s">
        <v>193</v>
      </c>
      <c r="K69" s="43" t="s">
        <v>26</v>
      </c>
      <c r="L69" s="44">
        <v>110</v>
      </c>
      <c r="M69" s="44">
        <v>72</v>
      </c>
      <c r="N69" s="44">
        <v>72</v>
      </c>
    </row>
    <row r="70" spans="1:14" s="7" customFormat="1" ht="137.25" customHeight="1">
      <c r="A70" s="5"/>
      <c r="B70" s="6"/>
      <c r="C70" s="5"/>
      <c r="D70" s="6"/>
      <c r="E70" s="5"/>
      <c r="F70" s="52" t="s">
        <v>154</v>
      </c>
      <c r="G70" s="38" t="s">
        <v>46</v>
      </c>
      <c r="H70" s="38" t="s">
        <v>15</v>
      </c>
      <c r="I70" s="38" t="s">
        <v>18</v>
      </c>
      <c r="J70" s="38" t="s">
        <v>194</v>
      </c>
      <c r="K70" s="43"/>
      <c r="L70" s="44">
        <f>SUM(L71:L71)</f>
        <v>48743.9</v>
      </c>
      <c r="M70" s="44">
        <f>SUM(M71:M71)</f>
        <v>24000</v>
      </c>
      <c r="N70" s="44">
        <f>SUM(N71:N71)</f>
        <v>20000</v>
      </c>
    </row>
    <row r="71" spans="1:14" s="7" customFormat="1" ht="18.75">
      <c r="A71" s="5"/>
      <c r="B71" s="6"/>
      <c r="C71" s="5"/>
      <c r="D71" s="6"/>
      <c r="E71" s="5"/>
      <c r="F71" s="37" t="s">
        <v>175</v>
      </c>
      <c r="G71" s="38" t="s">
        <v>46</v>
      </c>
      <c r="H71" s="38" t="s">
        <v>15</v>
      </c>
      <c r="I71" s="38" t="s">
        <v>18</v>
      </c>
      <c r="J71" s="38" t="s">
        <v>194</v>
      </c>
      <c r="K71" s="38" t="s">
        <v>19</v>
      </c>
      <c r="L71" s="44">
        <v>48743.9</v>
      </c>
      <c r="M71" s="44">
        <v>24000</v>
      </c>
      <c r="N71" s="44">
        <v>20000</v>
      </c>
    </row>
    <row r="72" spans="1:14" s="7" customFormat="1" ht="132">
      <c r="A72" s="5"/>
      <c r="B72" s="6"/>
      <c r="C72" s="5"/>
      <c r="D72" s="6"/>
      <c r="E72" s="5"/>
      <c r="F72" s="37" t="s">
        <v>196</v>
      </c>
      <c r="G72" s="38" t="s">
        <v>46</v>
      </c>
      <c r="H72" s="38" t="s">
        <v>15</v>
      </c>
      <c r="I72" s="38" t="s">
        <v>18</v>
      </c>
      <c r="J72" s="38" t="s">
        <v>197</v>
      </c>
      <c r="K72" s="38"/>
      <c r="L72" s="44">
        <f>L73</f>
        <v>48459.3</v>
      </c>
      <c r="M72" s="44">
        <f>M73</f>
        <v>20000</v>
      </c>
      <c r="N72" s="44">
        <f>N73</f>
        <v>20000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197</v>
      </c>
      <c r="K73" s="38" t="s">
        <v>19</v>
      </c>
      <c r="L73" s="44">
        <v>48459.3</v>
      </c>
      <c r="M73" s="44">
        <v>20000</v>
      </c>
      <c r="N73" s="44">
        <v>20000</v>
      </c>
    </row>
    <row r="74" spans="1:14" s="7" customFormat="1" ht="66">
      <c r="A74" s="5"/>
      <c r="B74" s="6"/>
      <c r="C74" s="5"/>
      <c r="D74" s="6"/>
      <c r="E74" s="5"/>
      <c r="F74" s="37" t="s">
        <v>199</v>
      </c>
      <c r="G74" s="38" t="s">
        <v>46</v>
      </c>
      <c r="H74" s="38" t="s">
        <v>15</v>
      </c>
      <c r="I74" s="38" t="s">
        <v>18</v>
      </c>
      <c r="J74" s="38" t="s">
        <v>198</v>
      </c>
      <c r="K74" s="38"/>
      <c r="L74" s="44">
        <f>L75+L76</f>
        <v>4744</v>
      </c>
      <c r="M74" s="44">
        <f>M75</f>
        <v>2550</v>
      </c>
      <c r="N74" s="44">
        <f>N75</f>
        <v>2400</v>
      </c>
    </row>
    <row r="75" spans="1:14" s="7" customFormat="1" ht="49.5">
      <c r="A75" s="5"/>
      <c r="B75" s="6"/>
      <c r="C75" s="5"/>
      <c r="D75" s="6"/>
      <c r="E75" s="5"/>
      <c r="F75" s="37" t="s">
        <v>17</v>
      </c>
      <c r="G75" s="38" t="s">
        <v>46</v>
      </c>
      <c r="H75" s="38" t="s">
        <v>15</v>
      </c>
      <c r="I75" s="38" t="s">
        <v>18</v>
      </c>
      <c r="J75" s="38" t="s">
        <v>198</v>
      </c>
      <c r="K75" s="38" t="s">
        <v>16</v>
      </c>
      <c r="L75" s="44">
        <v>4724</v>
      </c>
      <c r="M75" s="44">
        <v>2550</v>
      </c>
      <c r="N75" s="44">
        <v>2400</v>
      </c>
    </row>
    <row r="76" spans="1:14" s="7" customFormat="1" ht="18.75">
      <c r="A76" s="5"/>
      <c r="B76" s="6"/>
      <c r="C76" s="5"/>
      <c r="D76" s="6"/>
      <c r="E76" s="5"/>
      <c r="F76" s="37" t="s">
        <v>31</v>
      </c>
      <c r="G76" s="38" t="s">
        <v>46</v>
      </c>
      <c r="H76" s="38" t="s">
        <v>15</v>
      </c>
      <c r="I76" s="38" t="s">
        <v>18</v>
      </c>
      <c r="J76" s="38" t="s">
        <v>198</v>
      </c>
      <c r="K76" s="38" t="s">
        <v>30</v>
      </c>
      <c r="L76" s="44">
        <v>20</v>
      </c>
      <c r="M76" s="44">
        <v>0</v>
      </c>
      <c r="N76" s="44">
        <v>0</v>
      </c>
    </row>
    <row r="77" spans="1:14" s="7" customFormat="1" ht="33">
      <c r="A77" s="5"/>
      <c r="B77" s="6"/>
      <c r="C77" s="5"/>
      <c r="D77" s="6"/>
      <c r="E77" s="5"/>
      <c r="F77" s="37" t="s">
        <v>228</v>
      </c>
      <c r="G77" s="38" t="s">
        <v>46</v>
      </c>
      <c r="H77" s="38" t="s">
        <v>15</v>
      </c>
      <c r="I77" s="38" t="s">
        <v>18</v>
      </c>
      <c r="J77" s="38" t="s">
        <v>200</v>
      </c>
      <c r="K77" s="38"/>
      <c r="L77" s="44">
        <f>L78</f>
        <v>1790</v>
      </c>
      <c r="M77" s="44">
        <f>M78</f>
        <v>1100</v>
      </c>
      <c r="N77" s="44">
        <f>N78</f>
        <v>1000</v>
      </c>
    </row>
    <row r="78" spans="1:14" s="7" customFormat="1" ht="18.75">
      <c r="A78" s="5"/>
      <c r="B78" s="6"/>
      <c r="C78" s="5"/>
      <c r="D78" s="6"/>
      <c r="E78" s="5"/>
      <c r="F78" s="37" t="s">
        <v>175</v>
      </c>
      <c r="G78" s="38" t="s">
        <v>46</v>
      </c>
      <c r="H78" s="38" t="s">
        <v>15</v>
      </c>
      <c r="I78" s="38" t="s">
        <v>18</v>
      </c>
      <c r="J78" s="38" t="s">
        <v>200</v>
      </c>
      <c r="K78" s="38" t="s">
        <v>19</v>
      </c>
      <c r="L78" s="44">
        <v>1790</v>
      </c>
      <c r="M78" s="44">
        <v>1100</v>
      </c>
      <c r="N78" s="44">
        <v>1000</v>
      </c>
    </row>
    <row r="79" spans="1:14" s="7" customFormat="1" ht="33">
      <c r="A79" s="5"/>
      <c r="B79" s="6"/>
      <c r="C79" s="5"/>
      <c r="D79" s="6"/>
      <c r="E79" s="5"/>
      <c r="F79" s="37" t="s">
        <v>203</v>
      </c>
      <c r="G79" s="38" t="s">
        <v>46</v>
      </c>
      <c r="H79" s="38" t="s">
        <v>15</v>
      </c>
      <c r="I79" s="38" t="s">
        <v>18</v>
      </c>
      <c r="J79" s="38" t="s">
        <v>201</v>
      </c>
      <c r="K79" s="38"/>
      <c r="L79" s="44">
        <f>L80</f>
        <v>13</v>
      </c>
      <c r="M79" s="44">
        <f>M80</f>
        <v>10</v>
      </c>
      <c r="N79" s="44">
        <f>N80</f>
        <v>10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38" t="s">
        <v>46</v>
      </c>
      <c r="H80" s="38" t="s">
        <v>15</v>
      </c>
      <c r="I80" s="38" t="s">
        <v>18</v>
      </c>
      <c r="J80" s="38" t="s">
        <v>201</v>
      </c>
      <c r="K80" s="38" t="s">
        <v>19</v>
      </c>
      <c r="L80" s="44">
        <v>13</v>
      </c>
      <c r="M80" s="44">
        <v>10</v>
      </c>
      <c r="N80" s="44">
        <v>10</v>
      </c>
    </row>
    <row r="81" spans="1:14" s="7" customFormat="1" ht="33">
      <c r="A81" s="5"/>
      <c r="B81" s="6"/>
      <c r="C81" s="5"/>
      <c r="D81" s="6"/>
      <c r="E81" s="5"/>
      <c r="F81" s="37" t="s">
        <v>372</v>
      </c>
      <c r="G81" s="38" t="s">
        <v>46</v>
      </c>
      <c r="H81" s="38" t="s">
        <v>15</v>
      </c>
      <c r="I81" s="38" t="s">
        <v>18</v>
      </c>
      <c r="J81" s="38" t="s">
        <v>202</v>
      </c>
      <c r="K81" s="38"/>
      <c r="L81" s="44">
        <f>L82</f>
        <v>190</v>
      </c>
      <c r="M81" s="44">
        <f>M82</f>
        <v>190</v>
      </c>
      <c r="N81" s="44">
        <f>N82</f>
        <v>190</v>
      </c>
    </row>
    <row r="82" spans="1:14" s="7" customFormat="1" ht="49.5">
      <c r="A82" s="5"/>
      <c r="B82" s="6"/>
      <c r="C82" s="5"/>
      <c r="D82" s="6"/>
      <c r="E82" s="5"/>
      <c r="F82" s="37" t="s">
        <v>17</v>
      </c>
      <c r="G82" s="38" t="s">
        <v>46</v>
      </c>
      <c r="H82" s="38" t="s">
        <v>15</v>
      </c>
      <c r="I82" s="38" t="s">
        <v>18</v>
      </c>
      <c r="J82" s="38" t="s">
        <v>202</v>
      </c>
      <c r="K82" s="38" t="s">
        <v>16</v>
      </c>
      <c r="L82" s="44">
        <v>190</v>
      </c>
      <c r="M82" s="44">
        <v>190</v>
      </c>
      <c r="N82" s="44">
        <v>190</v>
      </c>
    </row>
    <row r="83" spans="1:14" s="7" customFormat="1" ht="33">
      <c r="A83" s="5"/>
      <c r="B83" s="6"/>
      <c r="C83" s="5"/>
      <c r="D83" s="6"/>
      <c r="E83" s="5"/>
      <c r="F83" s="37" t="s">
        <v>205</v>
      </c>
      <c r="G83" s="38" t="s">
        <v>46</v>
      </c>
      <c r="H83" s="38" t="s">
        <v>15</v>
      </c>
      <c r="I83" s="38" t="s">
        <v>18</v>
      </c>
      <c r="J83" s="38" t="s">
        <v>204</v>
      </c>
      <c r="K83" s="38"/>
      <c r="L83" s="44">
        <f>L84</f>
        <v>30</v>
      </c>
      <c r="M83" s="44">
        <f>M84</f>
        <v>30</v>
      </c>
      <c r="N83" s="44">
        <f>N84</f>
        <v>30</v>
      </c>
    </row>
    <row r="84" spans="1:14" s="7" customFormat="1" ht="18.75">
      <c r="A84" s="5"/>
      <c r="B84" s="6"/>
      <c r="C84" s="5"/>
      <c r="D84" s="6"/>
      <c r="E84" s="5"/>
      <c r="F84" s="37" t="s">
        <v>175</v>
      </c>
      <c r="G84" s="38" t="s">
        <v>46</v>
      </c>
      <c r="H84" s="38" t="s">
        <v>15</v>
      </c>
      <c r="I84" s="38" t="s">
        <v>18</v>
      </c>
      <c r="J84" s="38" t="s">
        <v>204</v>
      </c>
      <c r="K84" s="38" t="s">
        <v>19</v>
      </c>
      <c r="L84" s="44">
        <v>30</v>
      </c>
      <c r="M84" s="44">
        <v>30</v>
      </c>
      <c r="N84" s="44">
        <v>30</v>
      </c>
    </row>
    <row r="85" spans="1:14" s="7" customFormat="1" ht="33">
      <c r="A85" s="5"/>
      <c r="B85" s="6"/>
      <c r="C85" s="5"/>
      <c r="D85" s="6"/>
      <c r="E85" s="5"/>
      <c r="F85" s="37" t="s">
        <v>157</v>
      </c>
      <c r="G85" s="38" t="s">
        <v>46</v>
      </c>
      <c r="H85" s="38" t="s">
        <v>15</v>
      </c>
      <c r="I85" s="38" t="s">
        <v>18</v>
      </c>
      <c r="J85" s="38" t="s">
        <v>158</v>
      </c>
      <c r="K85" s="38"/>
      <c r="L85" s="44">
        <f>L86+L87</f>
        <v>64108</v>
      </c>
      <c r="M85" s="44">
        <f>M86+M87</f>
        <v>45210</v>
      </c>
      <c r="N85" s="44">
        <f>N86+N87</f>
        <v>45210</v>
      </c>
    </row>
    <row r="86" spans="1:14" s="7" customFormat="1" ht="18.75">
      <c r="A86" s="5"/>
      <c r="B86" s="6"/>
      <c r="C86" s="5"/>
      <c r="D86" s="6"/>
      <c r="E86" s="5"/>
      <c r="F86" s="37" t="s">
        <v>175</v>
      </c>
      <c r="G86" s="38" t="s">
        <v>46</v>
      </c>
      <c r="H86" s="38" t="s">
        <v>15</v>
      </c>
      <c r="I86" s="38" t="s">
        <v>18</v>
      </c>
      <c r="J86" s="38" t="s">
        <v>158</v>
      </c>
      <c r="K86" s="38" t="s">
        <v>19</v>
      </c>
      <c r="L86" s="44">
        <v>59558</v>
      </c>
      <c r="M86" s="44">
        <f>29010+13125</f>
        <v>42135</v>
      </c>
      <c r="N86" s="44">
        <f>29010+13125</f>
        <v>42135</v>
      </c>
    </row>
    <row r="87" spans="1:14" s="7" customFormat="1" ht="18.75">
      <c r="A87" s="5"/>
      <c r="B87" s="6"/>
      <c r="C87" s="5"/>
      <c r="D87" s="6"/>
      <c r="E87" s="5"/>
      <c r="F87" s="37" t="s">
        <v>243</v>
      </c>
      <c r="G87" s="43" t="s">
        <v>46</v>
      </c>
      <c r="H87" s="43" t="s">
        <v>15</v>
      </c>
      <c r="I87" s="43" t="s">
        <v>18</v>
      </c>
      <c r="J87" s="43" t="s">
        <v>158</v>
      </c>
      <c r="K87" s="43" t="s">
        <v>26</v>
      </c>
      <c r="L87" s="44">
        <v>4550</v>
      </c>
      <c r="M87" s="44">
        <v>3075</v>
      </c>
      <c r="N87" s="44">
        <v>3075</v>
      </c>
    </row>
    <row r="88" spans="1:14" s="7" customFormat="1" ht="33">
      <c r="A88" s="5"/>
      <c r="B88" s="6"/>
      <c r="C88" s="5"/>
      <c r="D88" s="6"/>
      <c r="E88" s="5"/>
      <c r="F88" s="37" t="s">
        <v>229</v>
      </c>
      <c r="G88" s="43" t="s">
        <v>46</v>
      </c>
      <c r="H88" s="43" t="s">
        <v>15</v>
      </c>
      <c r="I88" s="43" t="s">
        <v>18</v>
      </c>
      <c r="J88" s="43" t="s">
        <v>445</v>
      </c>
      <c r="K88" s="43"/>
      <c r="L88" s="44">
        <f>L89</f>
        <v>3645</v>
      </c>
      <c r="M88" s="44">
        <f>M89</f>
        <v>2175</v>
      </c>
      <c r="N88" s="44">
        <f>N89</f>
        <v>2175</v>
      </c>
    </row>
    <row r="89" spans="1:14" s="7" customFormat="1" ht="18.75">
      <c r="A89" s="5"/>
      <c r="B89" s="6"/>
      <c r="C89" s="5"/>
      <c r="D89" s="6"/>
      <c r="E89" s="5"/>
      <c r="F89" s="37" t="s">
        <v>175</v>
      </c>
      <c r="G89" s="43" t="s">
        <v>46</v>
      </c>
      <c r="H89" s="43" t="s">
        <v>15</v>
      </c>
      <c r="I89" s="43" t="s">
        <v>18</v>
      </c>
      <c r="J89" s="43" t="s">
        <v>445</v>
      </c>
      <c r="K89" s="43" t="s">
        <v>19</v>
      </c>
      <c r="L89" s="44">
        <v>3645</v>
      </c>
      <c r="M89" s="44">
        <v>2175</v>
      </c>
      <c r="N89" s="44">
        <v>2175</v>
      </c>
    </row>
    <row r="90" spans="1:14" s="7" customFormat="1" ht="82.5">
      <c r="A90" s="5"/>
      <c r="B90" s="6"/>
      <c r="C90" s="5"/>
      <c r="D90" s="6"/>
      <c r="E90" s="5"/>
      <c r="F90" s="37" t="s">
        <v>473</v>
      </c>
      <c r="G90" s="43" t="s">
        <v>46</v>
      </c>
      <c r="H90" s="43" t="s">
        <v>15</v>
      </c>
      <c r="I90" s="43" t="s">
        <v>18</v>
      </c>
      <c r="J90" s="43" t="s">
        <v>472</v>
      </c>
      <c r="K90" s="43"/>
      <c r="L90" s="44">
        <f>L91+L92</f>
        <v>17569.2</v>
      </c>
      <c r="M90" s="44">
        <f>M91+M92</f>
        <v>17569.2</v>
      </c>
      <c r="N90" s="44">
        <f>N91+N92</f>
        <v>17568.7</v>
      </c>
    </row>
    <row r="91" spans="1:14" s="7" customFormat="1" ht="33">
      <c r="A91" s="5"/>
      <c r="B91" s="6"/>
      <c r="C91" s="5"/>
      <c r="D91" s="6"/>
      <c r="E91" s="5"/>
      <c r="F91" s="37" t="s">
        <v>29</v>
      </c>
      <c r="G91" s="43" t="s">
        <v>46</v>
      </c>
      <c r="H91" s="43" t="s">
        <v>15</v>
      </c>
      <c r="I91" s="43" t="s">
        <v>18</v>
      </c>
      <c r="J91" s="43" t="s">
        <v>472</v>
      </c>
      <c r="K91" s="43" t="s">
        <v>28</v>
      </c>
      <c r="L91" s="44">
        <v>1065</v>
      </c>
      <c r="M91" s="44">
        <v>1065</v>
      </c>
      <c r="N91" s="44">
        <v>1065</v>
      </c>
    </row>
    <row r="92" spans="1:14" s="7" customFormat="1" ht="18.75">
      <c r="A92" s="5"/>
      <c r="B92" s="6"/>
      <c r="C92" s="5"/>
      <c r="D92" s="6"/>
      <c r="E92" s="5"/>
      <c r="F92" s="37" t="s">
        <v>175</v>
      </c>
      <c r="G92" s="43" t="s">
        <v>46</v>
      </c>
      <c r="H92" s="43" t="s">
        <v>15</v>
      </c>
      <c r="I92" s="43" t="s">
        <v>18</v>
      </c>
      <c r="J92" s="43" t="s">
        <v>472</v>
      </c>
      <c r="K92" s="43" t="s">
        <v>19</v>
      </c>
      <c r="L92" s="44">
        <v>16504.2</v>
      </c>
      <c r="M92" s="44">
        <v>16504.2</v>
      </c>
      <c r="N92" s="44">
        <v>16503.7</v>
      </c>
    </row>
    <row r="93" spans="1:14" s="7" customFormat="1" ht="82.5" customHeight="1">
      <c r="A93" s="5"/>
      <c r="B93" s="6"/>
      <c r="C93" s="5"/>
      <c r="D93" s="6"/>
      <c r="E93" s="5"/>
      <c r="F93" s="37" t="s">
        <v>87</v>
      </c>
      <c r="G93" s="43" t="s">
        <v>46</v>
      </c>
      <c r="H93" s="43" t="s">
        <v>15</v>
      </c>
      <c r="I93" s="43" t="s">
        <v>18</v>
      </c>
      <c r="J93" s="43" t="s">
        <v>86</v>
      </c>
      <c r="K93" s="50"/>
      <c r="L93" s="44">
        <f>L94+L95+L96+L97</f>
        <v>83246.3</v>
      </c>
      <c r="M93" s="44">
        <f>M94+M95+M96+M97</f>
        <v>85254.3</v>
      </c>
      <c r="N93" s="44">
        <f>N94+N95+N96+N97</f>
        <v>85254.3</v>
      </c>
    </row>
    <row r="94" spans="1:14" s="7" customFormat="1" ht="33">
      <c r="A94" s="5"/>
      <c r="B94" s="6"/>
      <c r="C94" s="5"/>
      <c r="D94" s="6"/>
      <c r="E94" s="5"/>
      <c r="F94" s="37" t="s">
        <v>29</v>
      </c>
      <c r="G94" s="38" t="s">
        <v>46</v>
      </c>
      <c r="H94" s="38" t="s">
        <v>15</v>
      </c>
      <c r="I94" s="38" t="s">
        <v>18</v>
      </c>
      <c r="J94" s="43" t="s">
        <v>86</v>
      </c>
      <c r="K94" s="43" t="s">
        <v>28</v>
      </c>
      <c r="L94" s="44">
        <v>25498.4</v>
      </c>
      <c r="M94" s="44">
        <v>26498.4</v>
      </c>
      <c r="N94" s="44">
        <v>26498.4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43" t="s">
        <v>86</v>
      </c>
      <c r="K95" s="43" t="s">
        <v>16</v>
      </c>
      <c r="L95" s="44">
        <v>142.8</v>
      </c>
      <c r="M95" s="44">
        <v>142.8</v>
      </c>
      <c r="N95" s="44">
        <v>142.8</v>
      </c>
    </row>
    <row r="96" spans="1:14" s="7" customFormat="1" ht="18.75">
      <c r="A96" s="5"/>
      <c r="B96" s="6"/>
      <c r="C96" s="5"/>
      <c r="D96" s="6"/>
      <c r="E96" s="5"/>
      <c r="F96" s="37" t="s">
        <v>20</v>
      </c>
      <c r="G96" s="38" t="s">
        <v>46</v>
      </c>
      <c r="H96" s="38" t="s">
        <v>15</v>
      </c>
      <c r="I96" s="38" t="s">
        <v>18</v>
      </c>
      <c r="J96" s="43" t="s">
        <v>86</v>
      </c>
      <c r="K96" s="43" t="s">
        <v>19</v>
      </c>
      <c r="L96" s="44">
        <v>54311.6</v>
      </c>
      <c r="M96" s="44">
        <v>55319.6</v>
      </c>
      <c r="N96" s="44">
        <v>55319.6</v>
      </c>
    </row>
    <row r="97" spans="1:14" s="7" customFormat="1" ht="18.75">
      <c r="A97" s="5"/>
      <c r="B97" s="6"/>
      <c r="C97" s="5"/>
      <c r="D97" s="6"/>
      <c r="E97" s="5"/>
      <c r="F97" s="37" t="s">
        <v>176</v>
      </c>
      <c r="G97" s="43" t="s">
        <v>46</v>
      </c>
      <c r="H97" s="43" t="s">
        <v>15</v>
      </c>
      <c r="I97" s="43" t="s">
        <v>18</v>
      </c>
      <c r="J97" s="43" t="s">
        <v>86</v>
      </c>
      <c r="K97" s="43" t="s">
        <v>26</v>
      </c>
      <c r="L97" s="44">
        <v>3293.5</v>
      </c>
      <c r="M97" s="44">
        <v>3293.5</v>
      </c>
      <c r="N97" s="44">
        <v>3293.5</v>
      </c>
    </row>
    <row r="98" spans="1:14" s="7" customFormat="1" ht="82.5">
      <c r="A98" s="5"/>
      <c r="B98" s="6"/>
      <c r="C98" s="5"/>
      <c r="D98" s="6"/>
      <c r="E98" s="5"/>
      <c r="F98" s="37" t="s">
        <v>89</v>
      </c>
      <c r="G98" s="38" t="s">
        <v>46</v>
      </c>
      <c r="H98" s="38" t="s">
        <v>15</v>
      </c>
      <c r="I98" s="38" t="s">
        <v>18</v>
      </c>
      <c r="J98" s="38" t="s">
        <v>88</v>
      </c>
      <c r="K98" s="50"/>
      <c r="L98" s="44">
        <f>L99+L100</f>
        <v>1016.5</v>
      </c>
      <c r="M98" s="44">
        <f>M99+M100</f>
        <v>1216.5</v>
      </c>
      <c r="N98" s="44">
        <f>N99+N100</f>
        <v>1216.5</v>
      </c>
    </row>
    <row r="99" spans="1:14" s="7" customFormat="1" ht="49.5">
      <c r="A99" s="5"/>
      <c r="B99" s="6"/>
      <c r="C99" s="5"/>
      <c r="D99" s="6"/>
      <c r="E99" s="5"/>
      <c r="F99" s="37" t="s">
        <v>17</v>
      </c>
      <c r="G99" s="38" t="s">
        <v>46</v>
      </c>
      <c r="H99" s="38" t="s">
        <v>15</v>
      </c>
      <c r="I99" s="38" t="s">
        <v>18</v>
      </c>
      <c r="J99" s="38" t="s">
        <v>88</v>
      </c>
      <c r="K99" s="43" t="s">
        <v>16</v>
      </c>
      <c r="L99" s="44">
        <v>10.4</v>
      </c>
      <c r="M99" s="44">
        <v>12.2</v>
      </c>
      <c r="N99" s="44">
        <v>12.2</v>
      </c>
    </row>
    <row r="100" spans="1:14" s="7" customFormat="1" ht="33">
      <c r="A100" s="5"/>
      <c r="B100" s="6"/>
      <c r="C100" s="5"/>
      <c r="D100" s="6"/>
      <c r="E100" s="5"/>
      <c r="F100" s="53" t="s">
        <v>51</v>
      </c>
      <c r="G100" s="54" t="s">
        <v>46</v>
      </c>
      <c r="H100" s="54" t="s">
        <v>15</v>
      </c>
      <c r="I100" s="54" t="s">
        <v>18</v>
      </c>
      <c r="J100" s="54" t="s">
        <v>88</v>
      </c>
      <c r="K100" s="55" t="s">
        <v>50</v>
      </c>
      <c r="L100" s="44">
        <v>1006.1</v>
      </c>
      <c r="M100" s="44">
        <v>1204.3</v>
      </c>
      <c r="N100" s="44">
        <v>1204.3</v>
      </c>
    </row>
    <row r="101" spans="1:14" s="7" customFormat="1" ht="132">
      <c r="A101" s="5"/>
      <c r="B101" s="6"/>
      <c r="C101" s="5"/>
      <c r="D101" s="6"/>
      <c r="E101" s="5"/>
      <c r="F101" s="37" t="s">
        <v>154</v>
      </c>
      <c r="G101" s="38" t="s">
        <v>46</v>
      </c>
      <c r="H101" s="38" t="s">
        <v>15</v>
      </c>
      <c r="I101" s="38" t="s">
        <v>18</v>
      </c>
      <c r="J101" s="38" t="s">
        <v>90</v>
      </c>
      <c r="K101" s="43"/>
      <c r="L101" s="44">
        <f>L102+L103</f>
        <v>211851</v>
      </c>
      <c r="M101" s="44">
        <f>M102+M103</f>
        <v>211901.3</v>
      </c>
      <c r="N101" s="44">
        <f>N102+N103</f>
        <v>211901.3</v>
      </c>
    </row>
    <row r="102" spans="1:14" s="7" customFormat="1" ht="33">
      <c r="A102" s="5"/>
      <c r="B102" s="6"/>
      <c r="C102" s="5"/>
      <c r="D102" s="6"/>
      <c r="E102" s="5"/>
      <c r="F102" s="37" t="s">
        <v>29</v>
      </c>
      <c r="G102" s="38" t="s">
        <v>46</v>
      </c>
      <c r="H102" s="38" t="s">
        <v>15</v>
      </c>
      <c r="I102" s="38" t="s">
        <v>18</v>
      </c>
      <c r="J102" s="38" t="s">
        <v>90</v>
      </c>
      <c r="K102" s="43" t="s">
        <v>28</v>
      </c>
      <c r="L102" s="44">
        <v>31657.4</v>
      </c>
      <c r="M102" s="44">
        <v>31657.4</v>
      </c>
      <c r="N102" s="44">
        <v>31657.4</v>
      </c>
    </row>
    <row r="103" spans="1:14" s="7" customFormat="1" ht="18.75">
      <c r="A103" s="5"/>
      <c r="B103" s="6"/>
      <c r="C103" s="5"/>
      <c r="D103" s="6"/>
      <c r="E103" s="5"/>
      <c r="F103" s="37" t="s">
        <v>20</v>
      </c>
      <c r="G103" s="38" t="s">
        <v>46</v>
      </c>
      <c r="H103" s="38" t="s">
        <v>15</v>
      </c>
      <c r="I103" s="38" t="s">
        <v>18</v>
      </c>
      <c r="J103" s="38" t="s">
        <v>90</v>
      </c>
      <c r="K103" s="43" t="s">
        <v>19</v>
      </c>
      <c r="L103" s="44">
        <v>180193.6</v>
      </c>
      <c r="M103" s="44">
        <v>180243.9</v>
      </c>
      <c r="N103" s="44">
        <v>180243.9</v>
      </c>
    </row>
    <row r="104" spans="1:14" s="7" customFormat="1" ht="66">
      <c r="A104" s="5"/>
      <c r="B104" s="6"/>
      <c r="C104" s="5"/>
      <c r="D104" s="6"/>
      <c r="E104" s="5"/>
      <c r="F104" s="37" t="s">
        <v>92</v>
      </c>
      <c r="G104" s="38" t="s">
        <v>46</v>
      </c>
      <c r="H104" s="38" t="s">
        <v>15</v>
      </c>
      <c r="I104" s="38" t="s">
        <v>18</v>
      </c>
      <c r="J104" s="38" t="s">
        <v>91</v>
      </c>
      <c r="K104" s="43"/>
      <c r="L104" s="44">
        <f>L105</f>
        <v>2172.6</v>
      </c>
      <c r="M104" s="44">
        <f>M105</f>
        <v>2172.6</v>
      </c>
      <c r="N104" s="44">
        <f>N105</f>
        <v>2172.6</v>
      </c>
    </row>
    <row r="105" spans="1:14" s="7" customFormat="1" ht="49.5">
      <c r="A105" s="5"/>
      <c r="B105" s="6"/>
      <c r="C105" s="5"/>
      <c r="D105" s="6"/>
      <c r="E105" s="5"/>
      <c r="F105" s="37" t="s">
        <v>17</v>
      </c>
      <c r="G105" s="38" t="s">
        <v>46</v>
      </c>
      <c r="H105" s="38" t="s">
        <v>15</v>
      </c>
      <c r="I105" s="38" t="s">
        <v>18</v>
      </c>
      <c r="J105" s="38" t="s">
        <v>91</v>
      </c>
      <c r="K105" s="43" t="s">
        <v>16</v>
      </c>
      <c r="L105" s="44">
        <v>2172.6</v>
      </c>
      <c r="M105" s="44">
        <v>2172.6</v>
      </c>
      <c r="N105" s="44">
        <v>2172.6</v>
      </c>
    </row>
    <row r="106" spans="1:14" s="7" customFormat="1" ht="33">
      <c r="A106" s="5"/>
      <c r="B106" s="6"/>
      <c r="C106" s="5"/>
      <c r="D106" s="6"/>
      <c r="E106" s="5"/>
      <c r="F106" s="37" t="s">
        <v>289</v>
      </c>
      <c r="G106" s="38" t="s">
        <v>46</v>
      </c>
      <c r="H106" s="38" t="s">
        <v>15</v>
      </c>
      <c r="I106" s="38" t="s">
        <v>18</v>
      </c>
      <c r="J106" s="38" t="s">
        <v>288</v>
      </c>
      <c r="K106" s="43"/>
      <c r="L106" s="44">
        <f>L107+L108</f>
        <v>1431.8000000000002</v>
      </c>
      <c r="M106" s="44">
        <f>M107+M108</f>
        <v>1431.8000000000002</v>
      </c>
      <c r="N106" s="44">
        <f>N107+N108</f>
        <v>1431.8000000000002</v>
      </c>
    </row>
    <row r="107" spans="1:14" s="7" customFormat="1" ht="49.5">
      <c r="A107" s="5"/>
      <c r="B107" s="6"/>
      <c r="C107" s="5"/>
      <c r="D107" s="6"/>
      <c r="E107" s="5"/>
      <c r="F107" s="37" t="s">
        <v>17</v>
      </c>
      <c r="G107" s="38" t="s">
        <v>46</v>
      </c>
      <c r="H107" s="38" t="s">
        <v>15</v>
      </c>
      <c r="I107" s="38" t="s">
        <v>18</v>
      </c>
      <c r="J107" s="38" t="s">
        <v>288</v>
      </c>
      <c r="K107" s="43" t="s">
        <v>16</v>
      </c>
      <c r="L107" s="44">
        <v>254.4</v>
      </c>
      <c r="M107" s="44">
        <v>313.6</v>
      </c>
      <c r="N107" s="44">
        <v>313.6</v>
      </c>
    </row>
    <row r="108" spans="1:14" s="7" customFormat="1" ht="18.75">
      <c r="A108" s="5"/>
      <c r="B108" s="6"/>
      <c r="C108" s="5"/>
      <c r="D108" s="6"/>
      <c r="E108" s="5"/>
      <c r="F108" s="37" t="s">
        <v>20</v>
      </c>
      <c r="G108" s="38" t="s">
        <v>46</v>
      </c>
      <c r="H108" s="38" t="s">
        <v>15</v>
      </c>
      <c r="I108" s="38" t="s">
        <v>18</v>
      </c>
      <c r="J108" s="38" t="s">
        <v>288</v>
      </c>
      <c r="K108" s="43" t="s">
        <v>19</v>
      </c>
      <c r="L108" s="44">
        <v>1177.4</v>
      </c>
      <c r="M108" s="44">
        <v>1118.2</v>
      </c>
      <c r="N108" s="44">
        <v>1118.2</v>
      </c>
    </row>
    <row r="109" spans="1:14" s="7" customFormat="1" ht="82.5">
      <c r="A109" s="5"/>
      <c r="B109" s="6"/>
      <c r="C109" s="5"/>
      <c r="D109" s="6"/>
      <c r="E109" s="5"/>
      <c r="F109" s="37" t="s">
        <v>478</v>
      </c>
      <c r="G109" s="38" t="s">
        <v>46</v>
      </c>
      <c r="H109" s="38" t="s">
        <v>15</v>
      </c>
      <c r="I109" s="38" t="s">
        <v>18</v>
      </c>
      <c r="J109" s="38" t="s">
        <v>376</v>
      </c>
      <c r="K109" s="43"/>
      <c r="L109" s="44">
        <f>L110+L111</f>
        <v>12900</v>
      </c>
      <c r="M109" s="44">
        <f>M110+M111</f>
        <v>13301.3</v>
      </c>
      <c r="N109" s="44">
        <f>N110+N111</f>
        <v>12900</v>
      </c>
    </row>
    <row r="110" spans="1:14" s="7" customFormat="1" ht="49.5">
      <c r="A110" s="5"/>
      <c r="B110" s="6"/>
      <c r="C110" s="5"/>
      <c r="D110" s="6"/>
      <c r="E110" s="5"/>
      <c r="F110" s="37" t="s">
        <v>17</v>
      </c>
      <c r="G110" s="38" t="s">
        <v>46</v>
      </c>
      <c r="H110" s="38" t="s">
        <v>15</v>
      </c>
      <c r="I110" s="38" t="s">
        <v>18</v>
      </c>
      <c r="J110" s="38" t="s">
        <v>376</v>
      </c>
      <c r="K110" s="43" t="s">
        <v>16</v>
      </c>
      <c r="L110" s="44">
        <v>300</v>
      </c>
      <c r="M110" s="44">
        <v>300</v>
      </c>
      <c r="N110" s="44">
        <v>300</v>
      </c>
    </row>
    <row r="111" spans="1:14" s="7" customFormat="1" ht="18.75">
      <c r="A111" s="5"/>
      <c r="B111" s="6"/>
      <c r="C111" s="5"/>
      <c r="D111" s="6"/>
      <c r="E111" s="5"/>
      <c r="F111" s="37" t="s">
        <v>20</v>
      </c>
      <c r="G111" s="38" t="s">
        <v>46</v>
      </c>
      <c r="H111" s="38" t="s">
        <v>15</v>
      </c>
      <c r="I111" s="38" t="s">
        <v>18</v>
      </c>
      <c r="J111" s="38" t="s">
        <v>376</v>
      </c>
      <c r="K111" s="43" t="s">
        <v>19</v>
      </c>
      <c r="L111" s="44">
        <v>12600</v>
      </c>
      <c r="M111" s="44">
        <v>13001.3</v>
      </c>
      <c r="N111" s="44">
        <v>12600</v>
      </c>
    </row>
    <row r="112" spans="1:14" s="7" customFormat="1" ht="49.5">
      <c r="A112" s="5"/>
      <c r="B112" s="6"/>
      <c r="C112" s="5"/>
      <c r="D112" s="6"/>
      <c r="E112" s="5"/>
      <c r="F112" s="37" t="s">
        <v>287</v>
      </c>
      <c r="G112" s="38" t="s">
        <v>46</v>
      </c>
      <c r="H112" s="38" t="s">
        <v>15</v>
      </c>
      <c r="I112" s="38" t="s">
        <v>18</v>
      </c>
      <c r="J112" s="38" t="s">
        <v>521</v>
      </c>
      <c r="K112" s="43"/>
      <c r="L112" s="44">
        <f>L113+L114</f>
        <v>1187.4</v>
      </c>
      <c r="M112" s="44">
        <f>M113+M114</f>
        <v>376.3</v>
      </c>
      <c r="N112" s="44">
        <f>N113+N114</f>
        <v>376.3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15</v>
      </c>
      <c r="I113" s="38" t="s">
        <v>18</v>
      </c>
      <c r="J113" s="38" t="s">
        <v>521</v>
      </c>
      <c r="K113" s="43" t="s">
        <v>16</v>
      </c>
      <c r="L113" s="44">
        <v>72.4</v>
      </c>
      <c r="M113" s="44">
        <f>1.1+35</f>
        <v>36.1</v>
      </c>
      <c r="N113" s="44">
        <f>1.1+35</f>
        <v>36.1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18</v>
      </c>
      <c r="J114" s="38" t="s">
        <v>521</v>
      </c>
      <c r="K114" s="43" t="s">
        <v>19</v>
      </c>
      <c r="L114" s="44">
        <v>1115</v>
      </c>
      <c r="M114" s="44">
        <f>10.2+330</f>
        <v>340.2</v>
      </c>
      <c r="N114" s="44">
        <f>10.2+330</f>
        <v>340.2</v>
      </c>
    </row>
    <row r="115" spans="1:14" s="7" customFormat="1" ht="33">
      <c r="A115" s="5"/>
      <c r="B115" s="6"/>
      <c r="C115" s="5"/>
      <c r="D115" s="6"/>
      <c r="E115" s="5"/>
      <c r="F115" s="37" t="s">
        <v>496</v>
      </c>
      <c r="G115" s="38" t="s">
        <v>46</v>
      </c>
      <c r="H115" s="38" t="s">
        <v>15</v>
      </c>
      <c r="I115" s="38" t="s">
        <v>474</v>
      </c>
      <c r="J115" s="38"/>
      <c r="K115" s="43"/>
      <c r="L115" s="44">
        <f>L116+L118</f>
        <v>1480</v>
      </c>
      <c r="M115" s="44">
        <f>M116+M118</f>
        <v>411</v>
      </c>
      <c r="N115" s="44">
        <f>N116+N118</f>
        <v>4404.7</v>
      </c>
    </row>
    <row r="116" spans="1:14" s="7" customFormat="1" ht="66">
      <c r="A116" s="5"/>
      <c r="B116" s="6"/>
      <c r="C116" s="5"/>
      <c r="D116" s="6"/>
      <c r="E116" s="5"/>
      <c r="F116" s="37" t="s">
        <v>503</v>
      </c>
      <c r="G116" s="43" t="s">
        <v>46</v>
      </c>
      <c r="H116" s="43" t="s">
        <v>15</v>
      </c>
      <c r="I116" s="43" t="s">
        <v>474</v>
      </c>
      <c r="J116" s="43" t="s">
        <v>502</v>
      </c>
      <c r="K116" s="43"/>
      <c r="L116" s="44">
        <f>L117</f>
        <v>0</v>
      </c>
      <c r="M116" s="44">
        <f>M117</f>
        <v>0</v>
      </c>
      <c r="N116" s="44">
        <f>N117</f>
        <v>3608.3</v>
      </c>
    </row>
    <row r="117" spans="1:14" s="7" customFormat="1" ht="18.75">
      <c r="A117" s="5"/>
      <c r="B117" s="6"/>
      <c r="C117" s="5"/>
      <c r="D117" s="6"/>
      <c r="E117" s="5"/>
      <c r="F117" s="37" t="s">
        <v>20</v>
      </c>
      <c r="G117" s="43" t="s">
        <v>46</v>
      </c>
      <c r="H117" s="43" t="s">
        <v>15</v>
      </c>
      <c r="I117" s="43" t="s">
        <v>474</v>
      </c>
      <c r="J117" s="43" t="s">
        <v>502</v>
      </c>
      <c r="K117" s="43" t="s">
        <v>19</v>
      </c>
      <c r="L117" s="44">
        <v>0</v>
      </c>
      <c r="M117" s="44">
        <v>0</v>
      </c>
      <c r="N117" s="44">
        <v>3608.3</v>
      </c>
    </row>
    <row r="118" spans="1:14" s="7" customFormat="1" ht="82.5">
      <c r="A118" s="5"/>
      <c r="B118" s="6"/>
      <c r="C118" s="5"/>
      <c r="D118" s="6"/>
      <c r="E118" s="5"/>
      <c r="F118" s="37" t="s">
        <v>476</v>
      </c>
      <c r="G118" s="38" t="s">
        <v>46</v>
      </c>
      <c r="H118" s="38" t="s">
        <v>15</v>
      </c>
      <c r="I118" s="38" t="s">
        <v>474</v>
      </c>
      <c r="J118" s="38" t="s">
        <v>475</v>
      </c>
      <c r="K118" s="43"/>
      <c r="L118" s="44">
        <f>L119</f>
        <v>1480</v>
      </c>
      <c r="M118" s="44">
        <f>M119</f>
        <v>411</v>
      </c>
      <c r="N118" s="44">
        <f>N119</f>
        <v>796.4</v>
      </c>
    </row>
    <row r="119" spans="1:14" s="7" customFormat="1" ht="18.75">
      <c r="A119" s="5"/>
      <c r="B119" s="6"/>
      <c r="C119" s="5"/>
      <c r="D119" s="6"/>
      <c r="E119" s="5"/>
      <c r="F119" s="37" t="s">
        <v>20</v>
      </c>
      <c r="G119" s="38" t="s">
        <v>46</v>
      </c>
      <c r="H119" s="38" t="s">
        <v>15</v>
      </c>
      <c r="I119" s="38" t="s">
        <v>474</v>
      </c>
      <c r="J119" s="38" t="s">
        <v>475</v>
      </c>
      <c r="K119" s="43" t="s">
        <v>19</v>
      </c>
      <c r="L119" s="44">
        <v>1480</v>
      </c>
      <c r="M119" s="44">
        <v>411</v>
      </c>
      <c r="N119" s="44">
        <v>796.4</v>
      </c>
    </row>
    <row r="120" spans="1:14" s="7" customFormat="1" ht="99">
      <c r="A120" s="5"/>
      <c r="B120" s="6"/>
      <c r="C120" s="5"/>
      <c r="D120" s="6"/>
      <c r="E120" s="5"/>
      <c r="F120" s="37" t="s">
        <v>551</v>
      </c>
      <c r="G120" s="38" t="s">
        <v>46</v>
      </c>
      <c r="H120" s="38" t="s">
        <v>15</v>
      </c>
      <c r="I120" s="38" t="s">
        <v>552</v>
      </c>
      <c r="J120" s="38" t="s">
        <v>12</v>
      </c>
      <c r="K120" s="43"/>
      <c r="L120" s="44">
        <f aca="true" t="shared" si="0" ref="L120:N121">L121</f>
        <v>19</v>
      </c>
      <c r="M120" s="44">
        <f t="shared" si="0"/>
        <v>0</v>
      </c>
      <c r="N120" s="44">
        <f t="shared" si="0"/>
        <v>0</v>
      </c>
    </row>
    <row r="121" spans="1:14" s="7" customFormat="1" ht="132">
      <c r="A121" s="5"/>
      <c r="B121" s="6"/>
      <c r="C121" s="5"/>
      <c r="D121" s="6"/>
      <c r="E121" s="5"/>
      <c r="F121" s="37" t="s">
        <v>154</v>
      </c>
      <c r="G121" s="38" t="s">
        <v>46</v>
      </c>
      <c r="H121" s="38" t="s">
        <v>15</v>
      </c>
      <c r="I121" s="38" t="s">
        <v>552</v>
      </c>
      <c r="J121" s="38" t="s">
        <v>194</v>
      </c>
      <c r="K121" s="43"/>
      <c r="L121" s="44">
        <f t="shared" si="0"/>
        <v>19</v>
      </c>
      <c r="M121" s="44">
        <f t="shared" si="0"/>
        <v>0</v>
      </c>
      <c r="N121" s="44">
        <f t="shared" si="0"/>
        <v>0</v>
      </c>
    </row>
    <row r="122" spans="1:14" s="7" customFormat="1" ht="18.75">
      <c r="A122" s="5"/>
      <c r="B122" s="6"/>
      <c r="C122" s="5"/>
      <c r="D122" s="6"/>
      <c r="E122" s="5"/>
      <c r="F122" s="37" t="s">
        <v>20</v>
      </c>
      <c r="G122" s="38" t="s">
        <v>46</v>
      </c>
      <c r="H122" s="38" t="s">
        <v>15</v>
      </c>
      <c r="I122" s="38" t="s">
        <v>552</v>
      </c>
      <c r="J122" s="38" t="s">
        <v>194</v>
      </c>
      <c r="K122" s="43" t="s">
        <v>19</v>
      </c>
      <c r="L122" s="44">
        <v>19</v>
      </c>
      <c r="M122" s="44">
        <v>0</v>
      </c>
      <c r="N122" s="44">
        <v>0</v>
      </c>
    </row>
    <row r="123" spans="1:14" s="7" customFormat="1" ht="33">
      <c r="A123" s="5"/>
      <c r="B123" s="6"/>
      <c r="C123" s="5"/>
      <c r="D123" s="6"/>
      <c r="E123" s="5"/>
      <c r="F123" s="37" t="s">
        <v>284</v>
      </c>
      <c r="G123" s="38" t="s">
        <v>46</v>
      </c>
      <c r="H123" s="38" t="s">
        <v>23</v>
      </c>
      <c r="I123" s="38"/>
      <c r="J123" s="38"/>
      <c r="K123" s="43"/>
      <c r="L123" s="44">
        <f>L124+L126+L130</f>
        <v>21132.8</v>
      </c>
      <c r="M123" s="44">
        <f>M124+M126+M130</f>
        <v>14595</v>
      </c>
      <c r="N123" s="44">
        <f>N124+N126+N130</f>
        <v>14595</v>
      </c>
    </row>
    <row r="124" spans="1:14" s="7" customFormat="1" ht="33">
      <c r="A124" s="5"/>
      <c r="B124" s="6"/>
      <c r="C124" s="5"/>
      <c r="D124" s="6"/>
      <c r="E124" s="5"/>
      <c r="F124" s="37" t="s">
        <v>238</v>
      </c>
      <c r="G124" s="38" t="s">
        <v>46</v>
      </c>
      <c r="H124" s="38" t="s">
        <v>23</v>
      </c>
      <c r="I124" s="38" t="s">
        <v>18</v>
      </c>
      <c r="J124" s="43" t="s">
        <v>160</v>
      </c>
      <c r="K124" s="43"/>
      <c r="L124" s="44">
        <f>L125</f>
        <v>2270</v>
      </c>
      <c r="M124" s="44">
        <f>M125</f>
        <v>1595</v>
      </c>
      <c r="N124" s="44">
        <f>N125</f>
        <v>1595</v>
      </c>
    </row>
    <row r="125" spans="1:14" s="7" customFormat="1" ht="33">
      <c r="A125" s="5"/>
      <c r="B125" s="6"/>
      <c r="C125" s="5"/>
      <c r="D125" s="6"/>
      <c r="E125" s="5"/>
      <c r="F125" s="37" t="s">
        <v>41</v>
      </c>
      <c r="G125" s="38" t="s">
        <v>46</v>
      </c>
      <c r="H125" s="38" t="s">
        <v>23</v>
      </c>
      <c r="I125" s="38" t="s">
        <v>18</v>
      </c>
      <c r="J125" s="43" t="s">
        <v>160</v>
      </c>
      <c r="K125" s="43" t="s">
        <v>40</v>
      </c>
      <c r="L125" s="44">
        <v>2270</v>
      </c>
      <c r="M125" s="44">
        <v>1595</v>
      </c>
      <c r="N125" s="44">
        <v>1595</v>
      </c>
    </row>
    <row r="126" spans="1:14" s="7" customFormat="1" ht="33">
      <c r="A126" s="5"/>
      <c r="B126" s="6"/>
      <c r="C126" s="5"/>
      <c r="D126" s="6"/>
      <c r="E126" s="5"/>
      <c r="F126" s="37" t="s">
        <v>226</v>
      </c>
      <c r="G126" s="38" t="s">
        <v>46</v>
      </c>
      <c r="H126" s="38" t="s">
        <v>23</v>
      </c>
      <c r="I126" s="38" t="s">
        <v>18</v>
      </c>
      <c r="J126" s="38" t="s">
        <v>206</v>
      </c>
      <c r="K126" s="43"/>
      <c r="L126" s="44">
        <f>L127+L128+L129</f>
        <v>10262.8</v>
      </c>
      <c r="M126" s="44">
        <f>M127+M128+M129</f>
        <v>7200</v>
      </c>
      <c r="N126" s="44">
        <f>N127+N128+N129</f>
        <v>7200</v>
      </c>
    </row>
    <row r="127" spans="1:14" s="7" customFormat="1" ht="33">
      <c r="A127" s="5"/>
      <c r="B127" s="6"/>
      <c r="C127" s="5"/>
      <c r="D127" s="6"/>
      <c r="E127" s="5"/>
      <c r="F127" s="37" t="s">
        <v>29</v>
      </c>
      <c r="G127" s="38" t="s">
        <v>46</v>
      </c>
      <c r="H127" s="38" t="s">
        <v>23</v>
      </c>
      <c r="I127" s="38" t="s">
        <v>18</v>
      </c>
      <c r="J127" s="38" t="s">
        <v>206</v>
      </c>
      <c r="K127" s="38" t="s">
        <v>28</v>
      </c>
      <c r="L127" s="44">
        <v>8765</v>
      </c>
      <c r="M127" s="44">
        <v>6300</v>
      </c>
      <c r="N127" s="44">
        <v>6300</v>
      </c>
    </row>
    <row r="128" spans="1:14" s="7" customFormat="1" ht="49.5">
      <c r="A128" s="5"/>
      <c r="B128" s="6"/>
      <c r="C128" s="5"/>
      <c r="D128" s="6"/>
      <c r="E128" s="5"/>
      <c r="F128" s="37" t="s">
        <v>17</v>
      </c>
      <c r="G128" s="38" t="s">
        <v>46</v>
      </c>
      <c r="H128" s="38" t="s">
        <v>23</v>
      </c>
      <c r="I128" s="38" t="s">
        <v>18</v>
      </c>
      <c r="J128" s="38" t="s">
        <v>206</v>
      </c>
      <c r="K128" s="38" t="s">
        <v>16</v>
      </c>
      <c r="L128" s="44">
        <v>280</v>
      </c>
      <c r="M128" s="44">
        <v>180</v>
      </c>
      <c r="N128" s="44">
        <v>180</v>
      </c>
    </row>
    <row r="129" spans="1:14" s="7" customFormat="1" ht="18.75">
      <c r="A129" s="5"/>
      <c r="B129" s="6"/>
      <c r="C129" s="5"/>
      <c r="D129" s="6"/>
      <c r="E129" s="5"/>
      <c r="F129" s="37" t="s">
        <v>175</v>
      </c>
      <c r="G129" s="38" t="s">
        <v>46</v>
      </c>
      <c r="H129" s="38" t="s">
        <v>23</v>
      </c>
      <c r="I129" s="38" t="s">
        <v>18</v>
      </c>
      <c r="J129" s="38" t="s">
        <v>206</v>
      </c>
      <c r="K129" s="43" t="s">
        <v>19</v>
      </c>
      <c r="L129" s="44">
        <v>1217.8</v>
      </c>
      <c r="M129" s="44">
        <v>720</v>
      </c>
      <c r="N129" s="44">
        <v>720</v>
      </c>
    </row>
    <row r="130" spans="1:14" s="7" customFormat="1" ht="33">
      <c r="A130" s="5"/>
      <c r="B130" s="6"/>
      <c r="C130" s="5"/>
      <c r="D130" s="6"/>
      <c r="E130" s="5"/>
      <c r="F130" s="37" t="s">
        <v>178</v>
      </c>
      <c r="G130" s="38" t="s">
        <v>46</v>
      </c>
      <c r="H130" s="38" t="s">
        <v>23</v>
      </c>
      <c r="I130" s="38" t="s">
        <v>18</v>
      </c>
      <c r="J130" s="43" t="s">
        <v>158</v>
      </c>
      <c r="K130" s="43"/>
      <c r="L130" s="44">
        <f>L131</f>
        <v>8600</v>
      </c>
      <c r="M130" s="44">
        <f>M131</f>
        <v>5800</v>
      </c>
      <c r="N130" s="44">
        <f>N131</f>
        <v>5800</v>
      </c>
    </row>
    <row r="131" spans="1:14" s="7" customFormat="1" ht="18.75">
      <c r="A131" s="5"/>
      <c r="B131" s="6"/>
      <c r="C131" s="5"/>
      <c r="D131" s="6"/>
      <c r="E131" s="5"/>
      <c r="F131" s="37" t="s">
        <v>175</v>
      </c>
      <c r="G131" s="38" t="s">
        <v>46</v>
      </c>
      <c r="H131" s="38" t="s">
        <v>23</v>
      </c>
      <c r="I131" s="38" t="s">
        <v>18</v>
      </c>
      <c r="J131" s="43" t="s">
        <v>158</v>
      </c>
      <c r="K131" s="43" t="s">
        <v>19</v>
      </c>
      <c r="L131" s="44">
        <v>8600</v>
      </c>
      <c r="M131" s="44">
        <v>5800</v>
      </c>
      <c r="N131" s="44">
        <v>5800</v>
      </c>
    </row>
    <row r="132" spans="1:14" s="7" customFormat="1" ht="33">
      <c r="A132" s="5"/>
      <c r="B132" s="6"/>
      <c r="C132" s="5"/>
      <c r="D132" s="6"/>
      <c r="E132" s="5"/>
      <c r="F132" s="37" t="s">
        <v>95</v>
      </c>
      <c r="G132" s="38" t="s">
        <v>46</v>
      </c>
      <c r="H132" s="38" t="s">
        <v>34</v>
      </c>
      <c r="I132" s="38"/>
      <c r="J132" s="38"/>
      <c r="K132" s="43"/>
      <c r="L132" s="44">
        <f>L133+L135+L139+L141+L143+L146+L149+L151+L153</f>
        <v>42456.3</v>
      </c>
      <c r="M132" s="44">
        <f>M133+M135+M139+M141+M143+M146+M149+M151+M153</f>
        <v>40069.9</v>
      </c>
      <c r="N132" s="44">
        <f>N133+N135+N139+N141+N143+N146+N149+N151+N153</f>
        <v>40064.9</v>
      </c>
    </row>
    <row r="133" spans="1:14" s="7" customFormat="1" ht="82.5">
      <c r="A133" s="5"/>
      <c r="B133" s="6"/>
      <c r="C133" s="5"/>
      <c r="D133" s="6"/>
      <c r="E133" s="5"/>
      <c r="F133" s="37" t="s">
        <v>96</v>
      </c>
      <c r="G133" s="38" t="s">
        <v>46</v>
      </c>
      <c r="H133" s="38" t="s">
        <v>34</v>
      </c>
      <c r="I133" s="38" t="s">
        <v>18</v>
      </c>
      <c r="J133" s="43" t="s">
        <v>257</v>
      </c>
      <c r="K133" s="43"/>
      <c r="L133" s="44">
        <f>L134</f>
        <v>4252.2</v>
      </c>
      <c r="M133" s="44">
        <f>M134</f>
        <v>1835.6</v>
      </c>
      <c r="N133" s="44">
        <f>N134</f>
        <v>1835.6</v>
      </c>
    </row>
    <row r="134" spans="1:14" s="7" customFormat="1" ht="18.75">
      <c r="A134" s="5"/>
      <c r="B134" s="6"/>
      <c r="C134" s="5"/>
      <c r="D134" s="6"/>
      <c r="E134" s="5"/>
      <c r="F134" s="37" t="s">
        <v>82</v>
      </c>
      <c r="G134" s="38" t="s">
        <v>46</v>
      </c>
      <c r="H134" s="38" t="s">
        <v>34</v>
      </c>
      <c r="I134" s="38" t="s">
        <v>18</v>
      </c>
      <c r="J134" s="43" t="s">
        <v>257</v>
      </c>
      <c r="K134" s="43" t="s">
        <v>81</v>
      </c>
      <c r="L134" s="44">
        <v>4252.2</v>
      </c>
      <c r="M134" s="44">
        <v>1835.6</v>
      </c>
      <c r="N134" s="44">
        <v>1835.6</v>
      </c>
    </row>
    <row r="135" spans="1:14" s="7" customFormat="1" ht="49.5">
      <c r="A135" s="5"/>
      <c r="B135" s="6"/>
      <c r="C135" s="5"/>
      <c r="D135" s="6"/>
      <c r="E135" s="5"/>
      <c r="F135" s="37" t="s">
        <v>247</v>
      </c>
      <c r="G135" s="38" t="s">
        <v>46</v>
      </c>
      <c r="H135" s="38" t="s">
        <v>34</v>
      </c>
      <c r="I135" s="38" t="s">
        <v>18</v>
      </c>
      <c r="J135" s="38" t="s">
        <v>97</v>
      </c>
      <c r="K135" s="43"/>
      <c r="L135" s="44">
        <f>L136+L137+L138</f>
        <v>540</v>
      </c>
      <c r="M135" s="44">
        <f>M136+M137+M138</f>
        <v>540</v>
      </c>
      <c r="N135" s="44">
        <f>N136+N137+N138</f>
        <v>540</v>
      </c>
    </row>
    <row r="136" spans="1:14" s="7" customFormat="1" ht="35.25" customHeight="1">
      <c r="A136" s="5"/>
      <c r="B136" s="6"/>
      <c r="C136" s="5"/>
      <c r="D136" s="6"/>
      <c r="E136" s="5"/>
      <c r="F136" s="37" t="s">
        <v>36</v>
      </c>
      <c r="G136" s="38" t="s">
        <v>46</v>
      </c>
      <c r="H136" s="38" t="s">
        <v>34</v>
      </c>
      <c r="I136" s="38" t="s">
        <v>18</v>
      </c>
      <c r="J136" s="38" t="s">
        <v>97</v>
      </c>
      <c r="K136" s="38" t="s">
        <v>35</v>
      </c>
      <c r="L136" s="44">
        <v>17.8</v>
      </c>
      <c r="M136" s="44">
        <v>17.8</v>
      </c>
      <c r="N136" s="44">
        <v>17.8</v>
      </c>
    </row>
    <row r="137" spans="1:14" s="7" customFormat="1" ht="18.75">
      <c r="A137" s="5"/>
      <c r="B137" s="6"/>
      <c r="C137" s="5"/>
      <c r="D137" s="6"/>
      <c r="E137" s="5"/>
      <c r="F137" s="37" t="s">
        <v>251</v>
      </c>
      <c r="G137" s="38" t="s">
        <v>46</v>
      </c>
      <c r="H137" s="38" t="s">
        <v>34</v>
      </c>
      <c r="I137" s="38" t="s">
        <v>18</v>
      </c>
      <c r="J137" s="38" t="s">
        <v>97</v>
      </c>
      <c r="K137" s="38" t="s">
        <v>255</v>
      </c>
      <c r="L137" s="44">
        <v>322.2</v>
      </c>
      <c r="M137" s="44">
        <v>322.2</v>
      </c>
      <c r="N137" s="44">
        <v>322.2</v>
      </c>
    </row>
    <row r="138" spans="1:14" s="7" customFormat="1" ht="18.75">
      <c r="A138" s="5"/>
      <c r="B138" s="6"/>
      <c r="C138" s="5"/>
      <c r="D138" s="6"/>
      <c r="E138" s="5"/>
      <c r="F138" s="37" t="s">
        <v>20</v>
      </c>
      <c r="G138" s="38" t="s">
        <v>46</v>
      </c>
      <c r="H138" s="38" t="s">
        <v>34</v>
      </c>
      <c r="I138" s="38" t="s">
        <v>18</v>
      </c>
      <c r="J138" s="38" t="s">
        <v>97</v>
      </c>
      <c r="K138" s="43" t="s">
        <v>19</v>
      </c>
      <c r="L138" s="44">
        <v>200</v>
      </c>
      <c r="M138" s="44">
        <v>200</v>
      </c>
      <c r="N138" s="44">
        <v>200</v>
      </c>
    </row>
    <row r="139" spans="1:14" s="7" customFormat="1" ht="67.5" customHeight="1">
      <c r="A139" s="5"/>
      <c r="B139" s="6"/>
      <c r="C139" s="5"/>
      <c r="D139" s="6"/>
      <c r="E139" s="5"/>
      <c r="F139" s="37" t="s">
        <v>99</v>
      </c>
      <c r="G139" s="38" t="s">
        <v>46</v>
      </c>
      <c r="H139" s="38" t="s">
        <v>34</v>
      </c>
      <c r="I139" s="38" t="s">
        <v>18</v>
      </c>
      <c r="J139" s="38" t="s">
        <v>98</v>
      </c>
      <c r="K139" s="38"/>
      <c r="L139" s="44">
        <f>L140</f>
        <v>229.6</v>
      </c>
      <c r="M139" s="44">
        <f>M140</f>
        <v>225.5</v>
      </c>
      <c r="N139" s="44">
        <f>N140</f>
        <v>225.5</v>
      </c>
    </row>
    <row r="140" spans="1:14" s="7" customFormat="1" ht="34.5" customHeight="1">
      <c r="A140" s="5"/>
      <c r="B140" s="6"/>
      <c r="C140" s="5"/>
      <c r="D140" s="6"/>
      <c r="E140" s="5"/>
      <c r="F140" s="37" t="s">
        <v>36</v>
      </c>
      <c r="G140" s="38" t="s">
        <v>46</v>
      </c>
      <c r="H140" s="38" t="s">
        <v>34</v>
      </c>
      <c r="I140" s="38" t="s">
        <v>18</v>
      </c>
      <c r="J140" s="38" t="s">
        <v>98</v>
      </c>
      <c r="K140" s="38" t="s">
        <v>35</v>
      </c>
      <c r="L140" s="44">
        <v>229.6</v>
      </c>
      <c r="M140" s="44">
        <v>225.5</v>
      </c>
      <c r="N140" s="44">
        <v>225.5</v>
      </c>
    </row>
    <row r="141" spans="1:14" s="7" customFormat="1" ht="34.5" customHeight="1">
      <c r="A141" s="5"/>
      <c r="B141" s="6"/>
      <c r="C141" s="5"/>
      <c r="D141" s="6"/>
      <c r="E141" s="5"/>
      <c r="F141" s="37" t="s">
        <v>468</v>
      </c>
      <c r="G141" s="38" t="s">
        <v>46</v>
      </c>
      <c r="H141" s="38" t="s">
        <v>34</v>
      </c>
      <c r="I141" s="38" t="s">
        <v>18</v>
      </c>
      <c r="J141" s="38" t="s">
        <v>469</v>
      </c>
      <c r="K141" s="38"/>
      <c r="L141" s="44">
        <f>L142</f>
        <v>0</v>
      </c>
      <c r="M141" s="44">
        <f>M142</f>
        <v>5</v>
      </c>
      <c r="N141" s="44">
        <f>N142</f>
        <v>0</v>
      </c>
    </row>
    <row r="142" spans="1:14" s="7" customFormat="1" ht="34.5" customHeight="1">
      <c r="A142" s="5"/>
      <c r="B142" s="6"/>
      <c r="C142" s="5"/>
      <c r="D142" s="6"/>
      <c r="E142" s="5"/>
      <c r="F142" s="37" t="s">
        <v>17</v>
      </c>
      <c r="G142" s="38" t="s">
        <v>46</v>
      </c>
      <c r="H142" s="38" t="s">
        <v>34</v>
      </c>
      <c r="I142" s="38" t="s">
        <v>18</v>
      </c>
      <c r="J142" s="38" t="s">
        <v>469</v>
      </c>
      <c r="K142" s="43" t="s">
        <v>45</v>
      </c>
      <c r="L142" s="44">
        <v>0</v>
      </c>
      <c r="M142" s="44">
        <v>5</v>
      </c>
      <c r="N142" s="44">
        <v>0</v>
      </c>
    </row>
    <row r="143" spans="1:14" s="7" customFormat="1" ht="214.5">
      <c r="A143" s="5"/>
      <c r="B143" s="6"/>
      <c r="C143" s="5"/>
      <c r="D143" s="6"/>
      <c r="E143" s="5"/>
      <c r="F143" s="37" t="s">
        <v>300</v>
      </c>
      <c r="G143" s="38" t="s">
        <v>46</v>
      </c>
      <c r="H143" s="38" t="s">
        <v>34</v>
      </c>
      <c r="I143" s="38" t="s">
        <v>18</v>
      </c>
      <c r="J143" s="38" t="s">
        <v>100</v>
      </c>
      <c r="K143" s="38"/>
      <c r="L143" s="44">
        <f>L144+L145</f>
        <v>2639.6</v>
      </c>
      <c r="M143" s="44">
        <f>M144+M145</f>
        <v>2639.6</v>
      </c>
      <c r="N143" s="44">
        <f>N144+N145</f>
        <v>2639.6</v>
      </c>
    </row>
    <row r="144" spans="1:14" s="7" customFormat="1" ht="33">
      <c r="A144" s="5"/>
      <c r="B144" s="6"/>
      <c r="C144" s="5"/>
      <c r="D144" s="6"/>
      <c r="E144" s="5"/>
      <c r="F144" s="37" t="s">
        <v>41</v>
      </c>
      <c r="G144" s="43" t="s">
        <v>46</v>
      </c>
      <c r="H144" s="43" t="s">
        <v>34</v>
      </c>
      <c r="I144" s="43" t="s">
        <v>18</v>
      </c>
      <c r="J144" s="43" t="s">
        <v>100</v>
      </c>
      <c r="K144" s="43" t="s">
        <v>40</v>
      </c>
      <c r="L144" s="44">
        <v>2382.1</v>
      </c>
      <c r="M144" s="44">
        <v>2382.1</v>
      </c>
      <c r="N144" s="44">
        <v>2382.1</v>
      </c>
    </row>
    <row r="145" spans="1:14" s="7" customFormat="1" ht="49.5">
      <c r="A145" s="5"/>
      <c r="B145" s="6"/>
      <c r="C145" s="5"/>
      <c r="D145" s="6"/>
      <c r="E145" s="5"/>
      <c r="F145" s="37" t="s">
        <v>17</v>
      </c>
      <c r="G145" s="38" t="s">
        <v>46</v>
      </c>
      <c r="H145" s="38" t="s">
        <v>34</v>
      </c>
      <c r="I145" s="38" t="s">
        <v>18</v>
      </c>
      <c r="J145" s="38" t="s">
        <v>100</v>
      </c>
      <c r="K145" s="43" t="s">
        <v>16</v>
      </c>
      <c r="L145" s="44">
        <v>257.5</v>
      </c>
      <c r="M145" s="44">
        <v>257.5</v>
      </c>
      <c r="N145" s="44">
        <v>257.5</v>
      </c>
    </row>
    <row r="146" spans="1:14" s="7" customFormat="1" ht="215.25" customHeight="1">
      <c r="A146" s="5"/>
      <c r="B146" s="6"/>
      <c r="C146" s="5"/>
      <c r="D146" s="6"/>
      <c r="E146" s="5"/>
      <c r="F146" s="37" t="s">
        <v>301</v>
      </c>
      <c r="G146" s="38" t="s">
        <v>46</v>
      </c>
      <c r="H146" s="38" t="s">
        <v>34</v>
      </c>
      <c r="I146" s="38" t="s">
        <v>18</v>
      </c>
      <c r="J146" s="38" t="s">
        <v>101</v>
      </c>
      <c r="K146" s="43"/>
      <c r="L146" s="44">
        <f>L147+L148</f>
        <v>26835.9</v>
      </c>
      <c r="M146" s="44">
        <f>M147+M148</f>
        <v>26835.9</v>
      </c>
      <c r="N146" s="44">
        <f>N147+N148</f>
        <v>26835.9</v>
      </c>
    </row>
    <row r="147" spans="1:14" s="7" customFormat="1" ht="33">
      <c r="A147" s="5"/>
      <c r="B147" s="6"/>
      <c r="C147" s="5"/>
      <c r="D147" s="6"/>
      <c r="E147" s="5"/>
      <c r="F147" s="37" t="s">
        <v>51</v>
      </c>
      <c r="G147" s="38" t="s">
        <v>46</v>
      </c>
      <c r="H147" s="38" t="s">
        <v>34</v>
      </c>
      <c r="I147" s="38" t="s">
        <v>18</v>
      </c>
      <c r="J147" s="38" t="s">
        <v>101</v>
      </c>
      <c r="K147" s="43" t="s">
        <v>50</v>
      </c>
      <c r="L147" s="44">
        <v>16519.4</v>
      </c>
      <c r="M147" s="44">
        <v>16519.4</v>
      </c>
      <c r="N147" s="44">
        <v>16519.4</v>
      </c>
    </row>
    <row r="148" spans="1:14" s="7" customFormat="1" ht="34.5" customHeight="1">
      <c r="A148" s="5"/>
      <c r="B148" s="6"/>
      <c r="C148" s="5"/>
      <c r="D148" s="6"/>
      <c r="E148" s="5"/>
      <c r="F148" s="37" t="s">
        <v>36</v>
      </c>
      <c r="G148" s="43" t="s">
        <v>46</v>
      </c>
      <c r="H148" s="43" t="s">
        <v>34</v>
      </c>
      <c r="I148" s="43" t="s">
        <v>18</v>
      </c>
      <c r="J148" s="43" t="s">
        <v>101</v>
      </c>
      <c r="K148" s="43" t="s">
        <v>35</v>
      </c>
      <c r="L148" s="44">
        <v>10316.5</v>
      </c>
      <c r="M148" s="44">
        <v>10316.5</v>
      </c>
      <c r="N148" s="44">
        <v>10316.5</v>
      </c>
    </row>
    <row r="149" spans="1:14" s="7" customFormat="1" ht="181.5">
      <c r="A149" s="5"/>
      <c r="B149" s="6"/>
      <c r="C149" s="5"/>
      <c r="D149" s="6"/>
      <c r="E149" s="5"/>
      <c r="F149" s="37" t="s">
        <v>286</v>
      </c>
      <c r="G149" s="38" t="s">
        <v>46</v>
      </c>
      <c r="H149" s="38" t="s">
        <v>34</v>
      </c>
      <c r="I149" s="38" t="s">
        <v>18</v>
      </c>
      <c r="J149" s="38" t="s">
        <v>285</v>
      </c>
      <c r="K149" s="43"/>
      <c r="L149" s="44">
        <f>L150</f>
        <v>50</v>
      </c>
      <c r="M149" s="44">
        <f>M150</f>
        <v>50</v>
      </c>
      <c r="N149" s="44">
        <f>N150</f>
        <v>50</v>
      </c>
    </row>
    <row r="150" spans="1:14" s="7" customFormat="1" ht="33">
      <c r="A150" s="5"/>
      <c r="B150" s="6"/>
      <c r="C150" s="5"/>
      <c r="D150" s="6"/>
      <c r="E150" s="5"/>
      <c r="F150" s="37" t="s">
        <v>51</v>
      </c>
      <c r="G150" s="38" t="s">
        <v>46</v>
      </c>
      <c r="H150" s="38" t="s">
        <v>34</v>
      </c>
      <c r="I150" s="38" t="s">
        <v>18</v>
      </c>
      <c r="J150" s="38" t="s">
        <v>285</v>
      </c>
      <c r="K150" s="43" t="s">
        <v>50</v>
      </c>
      <c r="L150" s="44">
        <v>50</v>
      </c>
      <c r="M150" s="44">
        <v>50</v>
      </c>
      <c r="N150" s="44">
        <v>50</v>
      </c>
    </row>
    <row r="151" spans="1:14" s="7" customFormat="1" ht="82.5">
      <c r="A151" s="5"/>
      <c r="B151" s="6"/>
      <c r="C151" s="5"/>
      <c r="D151" s="6"/>
      <c r="E151" s="5"/>
      <c r="F151" s="37" t="s">
        <v>96</v>
      </c>
      <c r="G151" s="38" t="s">
        <v>46</v>
      </c>
      <c r="H151" s="38" t="s">
        <v>34</v>
      </c>
      <c r="I151" s="38" t="s">
        <v>18</v>
      </c>
      <c r="J151" s="38" t="s">
        <v>102</v>
      </c>
      <c r="K151" s="43"/>
      <c r="L151" s="44">
        <f>L152</f>
        <v>7302.8</v>
      </c>
      <c r="M151" s="44">
        <f>M152</f>
        <v>7332.1</v>
      </c>
      <c r="N151" s="44">
        <f>N152</f>
        <v>7332.1</v>
      </c>
    </row>
    <row r="152" spans="1:14" s="7" customFormat="1" ht="18.75">
      <c r="A152" s="5"/>
      <c r="B152" s="6"/>
      <c r="C152" s="5"/>
      <c r="D152" s="6"/>
      <c r="E152" s="5"/>
      <c r="F152" s="37" t="s">
        <v>82</v>
      </c>
      <c r="G152" s="38" t="s">
        <v>46</v>
      </c>
      <c r="H152" s="38" t="s">
        <v>34</v>
      </c>
      <c r="I152" s="38" t="s">
        <v>18</v>
      </c>
      <c r="J152" s="38" t="s">
        <v>102</v>
      </c>
      <c r="K152" s="43" t="s">
        <v>81</v>
      </c>
      <c r="L152" s="44">
        <v>7302.8</v>
      </c>
      <c r="M152" s="44">
        <v>7332.1</v>
      </c>
      <c r="N152" s="44">
        <v>7332.1</v>
      </c>
    </row>
    <row r="153" spans="1:14" s="7" customFormat="1" ht="33">
      <c r="A153" s="5"/>
      <c r="B153" s="6"/>
      <c r="C153" s="5"/>
      <c r="D153" s="6"/>
      <c r="E153" s="5"/>
      <c r="F153" s="37" t="s">
        <v>290</v>
      </c>
      <c r="G153" s="38" t="s">
        <v>46</v>
      </c>
      <c r="H153" s="38" t="s">
        <v>34</v>
      </c>
      <c r="I153" s="38" t="s">
        <v>18</v>
      </c>
      <c r="J153" s="38" t="s">
        <v>497</v>
      </c>
      <c r="K153" s="43"/>
      <c r="L153" s="44">
        <f>L154</f>
        <v>606.2</v>
      </c>
      <c r="M153" s="44">
        <f>M154</f>
        <v>606.2</v>
      </c>
      <c r="N153" s="44">
        <f>N154</f>
        <v>606.2</v>
      </c>
    </row>
    <row r="154" spans="1:14" s="7" customFormat="1" ht="18.75">
      <c r="A154" s="5"/>
      <c r="B154" s="6"/>
      <c r="C154" s="5"/>
      <c r="D154" s="6"/>
      <c r="E154" s="5"/>
      <c r="F154" s="37" t="s">
        <v>20</v>
      </c>
      <c r="G154" s="38" t="s">
        <v>46</v>
      </c>
      <c r="H154" s="38" t="s">
        <v>34</v>
      </c>
      <c r="I154" s="38" t="s">
        <v>18</v>
      </c>
      <c r="J154" s="38" t="s">
        <v>497</v>
      </c>
      <c r="K154" s="43" t="s">
        <v>19</v>
      </c>
      <c r="L154" s="44">
        <f>18.2+588</f>
        <v>606.2</v>
      </c>
      <c r="M154" s="44">
        <f>18.2+588</f>
        <v>606.2</v>
      </c>
      <c r="N154" s="44">
        <f>18.2+588</f>
        <v>606.2</v>
      </c>
    </row>
    <row r="155" spans="1:14" s="7" customFormat="1" ht="82.5">
      <c r="A155" s="5"/>
      <c r="B155" s="6"/>
      <c r="C155" s="5"/>
      <c r="D155" s="6"/>
      <c r="E155" s="5"/>
      <c r="F155" s="49" t="s">
        <v>342</v>
      </c>
      <c r="G155" s="41" t="s">
        <v>74</v>
      </c>
      <c r="H155" s="38"/>
      <c r="I155" s="38"/>
      <c r="J155" s="38"/>
      <c r="K155" s="43"/>
      <c r="L155" s="51">
        <f>L156+L168+L180+L187</f>
        <v>115735.49999999999</v>
      </c>
      <c r="M155" s="51">
        <f>M156+M168+M180+M187</f>
        <v>107973.79999999999</v>
      </c>
      <c r="N155" s="51">
        <f>N156+N168+N180+N187</f>
        <v>109000.79999999999</v>
      </c>
    </row>
    <row r="156" spans="1:14" s="7" customFormat="1" ht="33">
      <c r="A156" s="5"/>
      <c r="B156" s="6"/>
      <c r="C156" s="5"/>
      <c r="D156" s="6"/>
      <c r="E156" s="5"/>
      <c r="F156" s="37" t="s">
        <v>64</v>
      </c>
      <c r="G156" s="38" t="s">
        <v>74</v>
      </c>
      <c r="H156" s="38" t="s">
        <v>15</v>
      </c>
      <c r="I156" s="43"/>
      <c r="J156" s="43"/>
      <c r="K156" s="43"/>
      <c r="L156" s="44">
        <f>L157+L161+L163</f>
        <v>91628.29999999999</v>
      </c>
      <c r="M156" s="44">
        <f>M157+M161+M163</f>
        <v>89151.9</v>
      </c>
      <c r="N156" s="44">
        <f>N157+N161+N163</f>
        <v>90178.9</v>
      </c>
    </row>
    <row r="157" spans="1:14" s="7" customFormat="1" ht="102" customHeight="1">
      <c r="A157" s="5"/>
      <c r="B157" s="6"/>
      <c r="C157" s="5"/>
      <c r="D157" s="6"/>
      <c r="E157" s="5"/>
      <c r="F157" s="37" t="s">
        <v>66</v>
      </c>
      <c r="G157" s="38" t="s">
        <v>74</v>
      </c>
      <c r="H157" s="38" t="s">
        <v>15</v>
      </c>
      <c r="I157" s="38" t="s">
        <v>18</v>
      </c>
      <c r="J157" s="38" t="s">
        <v>65</v>
      </c>
      <c r="K157" s="43"/>
      <c r="L157" s="44">
        <f>L158+L159+L160</f>
        <v>24427.8</v>
      </c>
      <c r="M157" s="44">
        <f>M158+M159+M160</f>
        <v>24099</v>
      </c>
      <c r="N157" s="44">
        <f>N158+N159+N160</f>
        <v>24099</v>
      </c>
    </row>
    <row r="158" spans="1:14" s="7" customFormat="1" ht="33">
      <c r="A158" s="5"/>
      <c r="B158" s="6"/>
      <c r="C158" s="5"/>
      <c r="D158" s="6"/>
      <c r="E158" s="5"/>
      <c r="F158" s="37" t="s">
        <v>29</v>
      </c>
      <c r="G158" s="38" t="s">
        <v>74</v>
      </c>
      <c r="H158" s="38" t="s">
        <v>15</v>
      </c>
      <c r="I158" s="38" t="s">
        <v>18</v>
      </c>
      <c r="J158" s="38" t="s">
        <v>65</v>
      </c>
      <c r="K158" s="38" t="s">
        <v>28</v>
      </c>
      <c r="L158" s="44">
        <v>20308.5</v>
      </c>
      <c r="M158" s="44">
        <v>20308.5</v>
      </c>
      <c r="N158" s="44">
        <v>20308.5</v>
      </c>
    </row>
    <row r="159" spans="1:14" s="7" customFormat="1" ht="49.5">
      <c r="A159" s="5"/>
      <c r="B159" s="6"/>
      <c r="C159" s="5"/>
      <c r="D159" s="6"/>
      <c r="E159" s="5"/>
      <c r="F159" s="37" t="s">
        <v>17</v>
      </c>
      <c r="G159" s="38" t="s">
        <v>74</v>
      </c>
      <c r="H159" s="38" t="s">
        <v>15</v>
      </c>
      <c r="I159" s="38" t="s">
        <v>18</v>
      </c>
      <c r="J159" s="38" t="s">
        <v>65</v>
      </c>
      <c r="K159" s="38" t="s">
        <v>16</v>
      </c>
      <c r="L159" s="44">
        <v>4106.3</v>
      </c>
      <c r="M159" s="44">
        <v>3772.1</v>
      </c>
      <c r="N159" s="44">
        <v>3772.1</v>
      </c>
    </row>
    <row r="160" spans="1:14" s="7" customFormat="1" ht="18.75">
      <c r="A160" s="5"/>
      <c r="B160" s="6"/>
      <c r="C160" s="5"/>
      <c r="D160" s="6"/>
      <c r="E160" s="5"/>
      <c r="F160" s="37" t="s">
        <v>31</v>
      </c>
      <c r="G160" s="38" t="s">
        <v>74</v>
      </c>
      <c r="H160" s="38" t="s">
        <v>15</v>
      </c>
      <c r="I160" s="38" t="s">
        <v>18</v>
      </c>
      <c r="J160" s="38" t="s">
        <v>65</v>
      </c>
      <c r="K160" s="38" t="s">
        <v>30</v>
      </c>
      <c r="L160" s="44">
        <v>13</v>
      </c>
      <c r="M160" s="44">
        <v>18.4</v>
      </c>
      <c r="N160" s="44">
        <v>18.4</v>
      </c>
    </row>
    <row r="161" spans="1:14" s="7" customFormat="1" ht="165">
      <c r="A161" s="5"/>
      <c r="B161" s="6"/>
      <c r="C161" s="5"/>
      <c r="D161" s="6"/>
      <c r="E161" s="5"/>
      <c r="F161" s="37" t="s">
        <v>345</v>
      </c>
      <c r="G161" s="38" t="s">
        <v>74</v>
      </c>
      <c r="H161" s="38" t="s">
        <v>15</v>
      </c>
      <c r="I161" s="38" t="s">
        <v>18</v>
      </c>
      <c r="J161" s="38" t="s">
        <v>346</v>
      </c>
      <c r="K161" s="38"/>
      <c r="L161" s="44">
        <f>L162</f>
        <v>65516.1</v>
      </c>
      <c r="M161" s="44">
        <f>M162</f>
        <v>63501.9</v>
      </c>
      <c r="N161" s="44">
        <f>N162</f>
        <v>63501.9</v>
      </c>
    </row>
    <row r="162" spans="1:14" s="7" customFormat="1" ht="18.75">
      <c r="A162" s="5"/>
      <c r="B162" s="6"/>
      <c r="C162" s="5"/>
      <c r="D162" s="6"/>
      <c r="E162" s="5"/>
      <c r="F162" s="37" t="s">
        <v>20</v>
      </c>
      <c r="G162" s="38" t="s">
        <v>74</v>
      </c>
      <c r="H162" s="38" t="s">
        <v>15</v>
      </c>
      <c r="I162" s="38" t="s">
        <v>18</v>
      </c>
      <c r="J162" s="38" t="s">
        <v>346</v>
      </c>
      <c r="K162" s="38" t="s">
        <v>19</v>
      </c>
      <c r="L162" s="44">
        <v>65516.1</v>
      </c>
      <c r="M162" s="44">
        <v>63501.9</v>
      </c>
      <c r="N162" s="44">
        <v>63501.9</v>
      </c>
    </row>
    <row r="163" spans="1:14" s="7" customFormat="1" ht="19.5" customHeight="1">
      <c r="A163" s="5"/>
      <c r="B163" s="6"/>
      <c r="C163" s="5"/>
      <c r="D163" s="6"/>
      <c r="E163" s="5"/>
      <c r="F163" s="37" t="s">
        <v>582</v>
      </c>
      <c r="G163" s="38" t="s">
        <v>74</v>
      </c>
      <c r="H163" s="38" t="s">
        <v>15</v>
      </c>
      <c r="I163" s="71" t="s">
        <v>514</v>
      </c>
      <c r="J163" s="38"/>
      <c r="K163" s="38"/>
      <c r="L163" s="44">
        <f>L164+L166</f>
        <v>1684.4</v>
      </c>
      <c r="M163" s="44">
        <f aca="true" t="shared" si="1" ref="L163:N164">M164</f>
        <v>1551</v>
      </c>
      <c r="N163" s="44">
        <f t="shared" si="1"/>
        <v>2578</v>
      </c>
    </row>
    <row r="164" spans="1:14" s="7" customFormat="1" ht="49.5">
      <c r="A164" s="5"/>
      <c r="B164" s="6"/>
      <c r="C164" s="5"/>
      <c r="D164" s="6"/>
      <c r="E164" s="5"/>
      <c r="F164" s="37" t="s">
        <v>512</v>
      </c>
      <c r="G164" s="38" t="s">
        <v>74</v>
      </c>
      <c r="H164" s="38" t="s">
        <v>15</v>
      </c>
      <c r="I164" s="71" t="s">
        <v>514</v>
      </c>
      <c r="J164" s="43" t="s">
        <v>509</v>
      </c>
      <c r="K164" s="38"/>
      <c r="L164" s="44">
        <f t="shared" si="1"/>
        <v>1551</v>
      </c>
      <c r="M164" s="44">
        <f t="shared" si="1"/>
        <v>1551</v>
      </c>
      <c r="N164" s="44">
        <f t="shared" si="1"/>
        <v>2578</v>
      </c>
    </row>
    <row r="165" spans="1:14" s="7" customFormat="1" ht="18.75">
      <c r="A165" s="5"/>
      <c r="B165" s="6"/>
      <c r="C165" s="5"/>
      <c r="D165" s="6"/>
      <c r="E165" s="5"/>
      <c r="F165" s="37" t="s">
        <v>20</v>
      </c>
      <c r="G165" s="38" t="s">
        <v>74</v>
      </c>
      <c r="H165" s="38" t="s">
        <v>15</v>
      </c>
      <c r="I165" s="71" t="s">
        <v>514</v>
      </c>
      <c r="J165" s="43" t="s">
        <v>509</v>
      </c>
      <c r="K165" s="43" t="s">
        <v>19</v>
      </c>
      <c r="L165" s="44">
        <v>1551</v>
      </c>
      <c r="M165" s="44">
        <v>1551</v>
      </c>
      <c r="N165" s="44">
        <v>2578</v>
      </c>
    </row>
    <row r="166" spans="1:14" s="7" customFormat="1" ht="165">
      <c r="A166" s="5"/>
      <c r="B166" s="6"/>
      <c r="C166" s="5"/>
      <c r="D166" s="6"/>
      <c r="E166" s="5"/>
      <c r="F166" s="37" t="s">
        <v>345</v>
      </c>
      <c r="G166" s="38" t="s">
        <v>74</v>
      </c>
      <c r="H166" s="38" t="s">
        <v>15</v>
      </c>
      <c r="I166" s="71" t="s">
        <v>514</v>
      </c>
      <c r="J166" s="43" t="s">
        <v>346</v>
      </c>
      <c r="K166" s="43"/>
      <c r="L166" s="44">
        <f>L167</f>
        <v>133.4</v>
      </c>
      <c r="M166" s="44">
        <f>M167</f>
        <v>0</v>
      </c>
      <c r="N166" s="44">
        <f>N167</f>
        <v>0</v>
      </c>
    </row>
    <row r="167" spans="1:14" s="7" customFormat="1" ht="18.75">
      <c r="A167" s="5"/>
      <c r="B167" s="6"/>
      <c r="C167" s="5"/>
      <c r="D167" s="6"/>
      <c r="E167" s="5"/>
      <c r="F167" s="37" t="s">
        <v>20</v>
      </c>
      <c r="G167" s="38" t="s">
        <v>74</v>
      </c>
      <c r="H167" s="38" t="s">
        <v>15</v>
      </c>
      <c r="I167" s="71" t="s">
        <v>514</v>
      </c>
      <c r="J167" s="43" t="s">
        <v>346</v>
      </c>
      <c r="K167" s="43" t="s">
        <v>19</v>
      </c>
      <c r="L167" s="44">
        <v>133.4</v>
      </c>
      <c r="M167" s="44">
        <v>0</v>
      </c>
      <c r="N167" s="44">
        <v>0</v>
      </c>
    </row>
    <row r="168" spans="1:14" s="7" customFormat="1" ht="33.75" customHeight="1">
      <c r="A168" s="5"/>
      <c r="B168" s="6"/>
      <c r="C168" s="5"/>
      <c r="D168" s="6"/>
      <c r="E168" s="5"/>
      <c r="F168" s="37" t="s">
        <v>49</v>
      </c>
      <c r="G168" s="38" t="s">
        <v>74</v>
      </c>
      <c r="H168" s="38" t="s">
        <v>23</v>
      </c>
      <c r="I168" s="43"/>
      <c r="J168" s="43"/>
      <c r="K168" s="43"/>
      <c r="L168" s="44">
        <f>L169+L171+L173+L176</f>
        <v>3308</v>
      </c>
      <c r="M168" s="44">
        <f>M169+M173+M176</f>
        <v>2762</v>
      </c>
      <c r="N168" s="44">
        <f>N169+N173+N176</f>
        <v>2762</v>
      </c>
    </row>
    <row r="169" spans="1:14" ht="115.5">
      <c r="A169" s="8" t="s">
        <v>48</v>
      </c>
      <c r="B169" s="9" t="s">
        <v>49</v>
      </c>
      <c r="C169" s="8" t="s">
        <v>52</v>
      </c>
      <c r="D169" s="9" t="s">
        <v>53</v>
      </c>
      <c r="E169" s="8" t="s">
        <v>25</v>
      </c>
      <c r="F169" s="37" t="s">
        <v>55</v>
      </c>
      <c r="G169" s="38" t="s">
        <v>74</v>
      </c>
      <c r="H169" s="38" t="s">
        <v>23</v>
      </c>
      <c r="I169" s="38" t="s">
        <v>18</v>
      </c>
      <c r="J169" s="38" t="s">
        <v>54</v>
      </c>
      <c r="K169" s="43"/>
      <c r="L169" s="44">
        <f>L170</f>
        <v>172</v>
      </c>
      <c r="M169" s="44">
        <f>M170</f>
        <v>172</v>
      </c>
      <c r="N169" s="44">
        <f>N170</f>
        <v>172</v>
      </c>
    </row>
    <row r="170" spans="1:14" ht="36.75" customHeight="1">
      <c r="A170" s="8"/>
      <c r="C170" s="8"/>
      <c r="E170" s="8"/>
      <c r="F170" s="37" t="s">
        <v>36</v>
      </c>
      <c r="G170" s="38" t="s">
        <v>74</v>
      </c>
      <c r="H170" s="38" t="s">
        <v>23</v>
      </c>
      <c r="I170" s="38" t="s">
        <v>18</v>
      </c>
      <c r="J170" s="38" t="s">
        <v>54</v>
      </c>
      <c r="K170" s="43" t="s">
        <v>35</v>
      </c>
      <c r="L170" s="44">
        <v>172</v>
      </c>
      <c r="M170" s="44">
        <v>172</v>
      </c>
      <c r="N170" s="44">
        <v>172</v>
      </c>
    </row>
    <row r="171" spans="1:14" ht="61.5" customHeight="1">
      <c r="A171" s="8"/>
      <c r="C171" s="8"/>
      <c r="E171" s="8"/>
      <c r="F171" s="37" t="s">
        <v>578</v>
      </c>
      <c r="G171" s="38" t="s">
        <v>74</v>
      </c>
      <c r="H171" s="38" t="s">
        <v>23</v>
      </c>
      <c r="I171" s="38" t="s">
        <v>18</v>
      </c>
      <c r="J171" s="38" t="s">
        <v>577</v>
      </c>
      <c r="K171" s="43"/>
      <c r="L171" s="44">
        <f>L172</f>
        <v>50</v>
      </c>
      <c r="M171" s="44">
        <f>M172</f>
        <v>0</v>
      </c>
      <c r="N171" s="44">
        <f>N172</f>
        <v>0</v>
      </c>
    </row>
    <row r="172" spans="1:14" ht="36.75" customHeight="1">
      <c r="A172" s="8"/>
      <c r="C172" s="8"/>
      <c r="E172" s="8"/>
      <c r="F172" s="37" t="s">
        <v>36</v>
      </c>
      <c r="G172" s="38" t="s">
        <v>74</v>
      </c>
      <c r="H172" s="38" t="s">
        <v>23</v>
      </c>
      <c r="I172" s="38" t="s">
        <v>18</v>
      </c>
      <c r="J172" s="38" t="s">
        <v>577</v>
      </c>
      <c r="K172" s="43" t="s">
        <v>35</v>
      </c>
      <c r="L172" s="44">
        <v>50</v>
      </c>
      <c r="M172" s="44">
        <v>0</v>
      </c>
      <c r="N172" s="44">
        <v>0</v>
      </c>
    </row>
    <row r="173" spans="1:14" ht="132">
      <c r="A173" s="8"/>
      <c r="C173" s="8"/>
      <c r="E173" s="8"/>
      <c r="F173" s="37" t="s">
        <v>368</v>
      </c>
      <c r="G173" s="38" t="s">
        <v>74</v>
      </c>
      <c r="H173" s="38" t="s">
        <v>23</v>
      </c>
      <c r="I173" s="38" t="s">
        <v>18</v>
      </c>
      <c r="J173" s="38" t="s">
        <v>60</v>
      </c>
      <c r="K173" s="43"/>
      <c r="L173" s="44">
        <f>L174+L175</f>
        <v>403</v>
      </c>
      <c r="M173" s="44">
        <f>M174+M175</f>
        <v>403</v>
      </c>
      <c r="N173" s="44">
        <f>N174+N175</f>
        <v>403</v>
      </c>
    </row>
    <row r="174" spans="1:14" ht="49.5">
      <c r="A174" s="8" t="s">
        <v>48</v>
      </c>
      <c r="B174" s="9" t="s">
        <v>49</v>
      </c>
      <c r="C174" s="8" t="s">
        <v>58</v>
      </c>
      <c r="D174" s="9" t="s">
        <v>59</v>
      </c>
      <c r="E174" s="8" t="s">
        <v>25</v>
      </c>
      <c r="F174" s="37" t="s">
        <v>17</v>
      </c>
      <c r="G174" s="38" t="s">
        <v>74</v>
      </c>
      <c r="H174" s="38" t="s">
        <v>23</v>
      </c>
      <c r="I174" s="38" t="s">
        <v>18</v>
      </c>
      <c r="J174" s="38" t="s">
        <v>60</v>
      </c>
      <c r="K174" s="43" t="s">
        <v>16</v>
      </c>
      <c r="L174" s="44">
        <v>1</v>
      </c>
      <c r="M174" s="44">
        <v>1</v>
      </c>
      <c r="N174" s="44">
        <v>1</v>
      </c>
    </row>
    <row r="175" spans="1:14" ht="33">
      <c r="A175" s="8" t="s">
        <v>48</v>
      </c>
      <c r="B175" s="9" t="s">
        <v>49</v>
      </c>
      <c r="C175" s="8" t="s">
        <v>60</v>
      </c>
      <c r="D175" s="9" t="s">
        <v>61</v>
      </c>
      <c r="E175" s="8" t="s">
        <v>14</v>
      </c>
      <c r="F175" s="37" t="s">
        <v>51</v>
      </c>
      <c r="G175" s="38" t="s">
        <v>74</v>
      </c>
      <c r="H175" s="38" t="s">
        <v>23</v>
      </c>
      <c r="I175" s="38" t="s">
        <v>18</v>
      </c>
      <c r="J175" s="38" t="s">
        <v>60</v>
      </c>
      <c r="K175" s="38" t="s">
        <v>50</v>
      </c>
      <c r="L175" s="44">
        <v>402</v>
      </c>
      <c r="M175" s="44">
        <v>402</v>
      </c>
      <c r="N175" s="44">
        <v>402</v>
      </c>
    </row>
    <row r="176" spans="1:14" ht="33">
      <c r="A176" s="8"/>
      <c r="C176" s="8"/>
      <c r="E176" s="8"/>
      <c r="F176" s="37" t="s">
        <v>321</v>
      </c>
      <c r="G176" s="38" t="s">
        <v>74</v>
      </c>
      <c r="H176" s="38" t="s">
        <v>23</v>
      </c>
      <c r="I176" s="42" t="s">
        <v>293</v>
      </c>
      <c r="J176" s="38"/>
      <c r="K176" s="38"/>
      <c r="L176" s="44">
        <f>L177</f>
        <v>2683</v>
      </c>
      <c r="M176" s="44">
        <f>M177</f>
        <v>2187</v>
      </c>
      <c r="N176" s="44">
        <f>N177</f>
        <v>2187</v>
      </c>
    </row>
    <row r="177" spans="1:14" ht="99">
      <c r="A177" s="8"/>
      <c r="E177" s="8"/>
      <c r="F177" s="37" t="s">
        <v>57</v>
      </c>
      <c r="G177" s="38" t="s">
        <v>74</v>
      </c>
      <c r="H177" s="38" t="s">
        <v>23</v>
      </c>
      <c r="I177" s="42" t="s">
        <v>293</v>
      </c>
      <c r="J177" s="38" t="s">
        <v>56</v>
      </c>
      <c r="K177" s="43"/>
      <c r="L177" s="44">
        <f>L178+L179</f>
        <v>2683</v>
      </c>
      <c r="M177" s="44">
        <f>M178+M179</f>
        <v>2187</v>
      </c>
      <c r="N177" s="44">
        <f>N178+N179</f>
        <v>2187</v>
      </c>
    </row>
    <row r="178" spans="1:14" ht="36.75" customHeight="1">
      <c r="A178" s="8"/>
      <c r="E178" s="8"/>
      <c r="F178" s="37" t="s">
        <v>36</v>
      </c>
      <c r="G178" s="38" t="s">
        <v>74</v>
      </c>
      <c r="H178" s="38" t="s">
        <v>23</v>
      </c>
      <c r="I178" s="42" t="s">
        <v>293</v>
      </c>
      <c r="J178" s="38" t="s">
        <v>56</v>
      </c>
      <c r="K178" s="43" t="s">
        <v>35</v>
      </c>
      <c r="L178" s="44">
        <v>7</v>
      </c>
      <c r="M178" s="44">
        <v>7</v>
      </c>
      <c r="N178" s="44">
        <v>7</v>
      </c>
    </row>
    <row r="179" spans="1:14" ht="18.75">
      <c r="A179" s="8"/>
      <c r="E179" s="8"/>
      <c r="F179" s="37" t="s">
        <v>20</v>
      </c>
      <c r="G179" s="38" t="s">
        <v>74</v>
      </c>
      <c r="H179" s="38" t="s">
        <v>23</v>
      </c>
      <c r="I179" s="42" t="s">
        <v>293</v>
      </c>
      <c r="J179" s="38" t="s">
        <v>56</v>
      </c>
      <c r="K179" s="38" t="s">
        <v>19</v>
      </c>
      <c r="L179" s="44">
        <v>2676</v>
      </c>
      <c r="M179" s="44">
        <v>2180</v>
      </c>
      <c r="N179" s="44">
        <v>2180</v>
      </c>
    </row>
    <row r="180" spans="1:14" ht="53.25" customHeight="1">
      <c r="A180" s="8"/>
      <c r="E180" s="8"/>
      <c r="F180" s="37" t="s">
        <v>71</v>
      </c>
      <c r="G180" s="38" t="s">
        <v>74</v>
      </c>
      <c r="H180" s="38" t="s">
        <v>34</v>
      </c>
      <c r="I180" s="43"/>
      <c r="J180" s="43"/>
      <c r="K180" s="43"/>
      <c r="L180" s="44">
        <f>L181+L183</f>
        <v>13176.900000000001</v>
      </c>
      <c r="M180" s="44">
        <f>M181+M183</f>
        <v>12909.899999999998</v>
      </c>
      <c r="N180" s="44">
        <f>N181+N183</f>
        <v>12909.899999999998</v>
      </c>
    </row>
    <row r="181" spans="1:14" ht="53.25" customHeight="1">
      <c r="A181" s="8"/>
      <c r="E181" s="8"/>
      <c r="F181" s="37" t="s">
        <v>73</v>
      </c>
      <c r="G181" s="38" t="s">
        <v>74</v>
      </c>
      <c r="H181" s="38" t="s">
        <v>34</v>
      </c>
      <c r="I181" s="38" t="s">
        <v>18</v>
      </c>
      <c r="J181" s="38" t="s">
        <v>433</v>
      </c>
      <c r="K181" s="43"/>
      <c r="L181" s="44">
        <f>L182</f>
        <v>117.7</v>
      </c>
      <c r="M181" s="44">
        <f>M182</f>
        <v>50</v>
      </c>
      <c r="N181" s="44">
        <f>N182</f>
        <v>50</v>
      </c>
    </row>
    <row r="182" spans="1:14" ht="53.25" customHeight="1">
      <c r="A182" s="8"/>
      <c r="E182" s="8"/>
      <c r="F182" s="37" t="s">
        <v>17</v>
      </c>
      <c r="G182" s="38" t="s">
        <v>74</v>
      </c>
      <c r="H182" s="38" t="s">
        <v>34</v>
      </c>
      <c r="I182" s="38" t="s">
        <v>18</v>
      </c>
      <c r="J182" s="38" t="s">
        <v>433</v>
      </c>
      <c r="K182" s="43" t="s">
        <v>16</v>
      </c>
      <c r="L182" s="44">
        <v>117.7</v>
      </c>
      <c r="M182" s="44">
        <v>50</v>
      </c>
      <c r="N182" s="44">
        <v>50</v>
      </c>
    </row>
    <row r="183" spans="1:14" ht="51" customHeight="1">
      <c r="A183" s="8" t="s">
        <v>48</v>
      </c>
      <c r="B183" s="9" t="s">
        <v>49</v>
      </c>
      <c r="C183" s="9" t="s">
        <v>62</v>
      </c>
      <c r="D183" s="9" t="s">
        <v>63</v>
      </c>
      <c r="E183" s="8" t="s">
        <v>25</v>
      </c>
      <c r="F183" s="37" t="s">
        <v>73</v>
      </c>
      <c r="G183" s="38" t="s">
        <v>74</v>
      </c>
      <c r="H183" s="38" t="s">
        <v>34</v>
      </c>
      <c r="I183" s="38" t="s">
        <v>18</v>
      </c>
      <c r="J183" s="38" t="s">
        <v>72</v>
      </c>
      <c r="K183" s="43"/>
      <c r="L183" s="44">
        <f>L184+L185+L186</f>
        <v>13059.2</v>
      </c>
      <c r="M183" s="44">
        <f>M184+M185+M186</f>
        <v>12859.899999999998</v>
      </c>
      <c r="N183" s="44">
        <f>N184+N185+N186</f>
        <v>12859.899999999998</v>
      </c>
    </row>
    <row r="184" spans="1:14" ht="33">
      <c r="A184" s="8" t="s">
        <v>70</v>
      </c>
      <c r="B184" s="9" t="s">
        <v>71</v>
      </c>
      <c r="C184" s="8" t="s">
        <v>12</v>
      </c>
      <c r="D184" s="9" t="s">
        <v>13</v>
      </c>
      <c r="E184" s="8" t="s">
        <v>14</v>
      </c>
      <c r="F184" s="37" t="s">
        <v>41</v>
      </c>
      <c r="G184" s="38" t="s">
        <v>74</v>
      </c>
      <c r="H184" s="38" t="s">
        <v>34</v>
      </c>
      <c r="I184" s="38" t="s">
        <v>18</v>
      </c>
      <c r="J184" s="38" t="s">
        <v>72</v>
      </c>
      <c r="K184" s="38" t="s">
        <v>40</v>
      </c>
      <c r="L184" s="44">
        <v>11996.7</v>
      </c>
      <c r="M184" s="44">
        <v>11720.8</v>
      </c>
      <c r="N184" s="44">
        <v>11720.8</v>
      </c>
    </row>
    <row r="185" spans="1:14" ht="49.5">
      <c r="A185" s="8" t="s">
        <v>70</v>
      </c>
      <c r="B185" s="9" t="s">
        <v>71</v>
      </c>
      <c r="C185" s="8" t="s">
        <v>72</v>
      </c>
      <c r="D185" s="9" t="s">
        <v>73</v>
      </c>
      <c r="E185" s="8" t="s">
        <v>14</v>
      </c>
      <c r="F185" s="37" t="s">
        <v>17</v>
      </c>
      <c r="G185" s="38" t="s">
        <v>74</v>
      </c>
      <c r="H185" s="38" t="s">
        <v>34</v>
      </c>
      <c r="I185" s="38" t="s">
        <v>18</v>
      </c>
      <c r="J185" s="38" t="s">
        <v>72</v>
      </c>
      <c r="K185" s="43" t="s">
        <v>16</v>
      </c>
      <c r="L185" s="44">
        <v>1026.2</v>
      </c>
      <c r="M185" s="44">
        <v>1102.8</v>
      </c>
      <c r="N185" s="44">
        <v>1102.8</v>
      </c>
    </row>
    <row r="186" spans="1:14" ht="18.75">
      <c r="A186" s="8"/>
      <c r="C186" s="8"/>
      <c r="E186" s="8"/>
      <c r="F186" s="37" t="s">
        <v>31</v>
      </c>
      <c r="G186" s="38" t="s">
        <v>74</v>
      </c>
      <c r="H186" s="38" t="s">
        <v>34</v>
      </c>
      <c r="I186" s="38" t="s">
        <v>18</v>
      </c>
      <c r="J186" s="38" t="s">
        <v>72</v>
      </c>
      <c r="K186" s="43" t="s">
        <v>30</v>
      </c>
      <c r="L186" s="44">
        <v>36.3</v>
      </c>
      <c r="M186" s="44">
        <v>36.3</v>
      </c>
      <c r="N186" s="44">
        <v>36.3</v>
      </c>
    </row>
    <row r="187" spans="1:14" ht="33">
      <c r="A187" s="8" t="s">
        <v>70</v>
      </c>
      <c r="B187" s="9" t="s">
        <v>71</v>
      </c>
      <c r="C187" s="8" t="s">
        <v>43</v>
      </c>
      <c r="D187" s="9" t="s">
        <v>44</v>
      </c>
      <c r="E187" s="8" t="s">
        <v>14</v>
      </c>
      <c r="F187" s="37" t="s">
        <v>207</v>
      </c>
      <c r="G187" s="38" t="s">
        <v>74</v>
      </c>
      <c r="H187" s="38" t="s">
        <v>39</v>
      </c>
      <c r="I187" s="38"/>
      <c r="J187" s="38"/>
      <c r="K187" s="38"/>
      <c r="L187" s="44">
        <f>L188+L190+L192+L195+L197+L199+L201+L203+L205</f>
        <v>7622.3</v>
      </c>
      <c r="M187" s="44">
        <f>M188+M190+M192+M195+M197+M199+M201+M203+M205</f>
        <v>3150</v>
      </c>
      <c r="N187" s="44">
        <f>N188+N190+N192+N195+N197+N199+N201+N203+N205</f>
        <v>3150</v>
      </c>
    </row>
    <row r="188" spans="1:14" ht="33">
      <c r="A188" s="8"/>
      <c r="C188" s="8"/>
      <c r="E188" s="8"/>
      <c r="F188" s="37" t="s">
        <v>518</v>
      </c>
      <c r="G188" s="38" t="s">
        <v>74</v>
      </c>
      <c r="H188" s="38" t="s">
        <v>39</v>
      </c>
      <c r="I188" s="38" t="s">
        <v>18</v>
      </c>
      <c r="J188" s="38" t="s">
        <v>516</v>
      </c>
      <c r="K188" s="38"/>
      <c r="L188" s="44">
        <f>L189</f>
        <v>129</v>
      </c>
      <c r="M188" s="44">
        <f>M189</f>
        <v>30</v>
      </c>
      <c r="N188" s="44">
        <f>N189</f>
        <v>30</v>
      </c>
    </row>
    <row r="189" spans="1:14" ht="18.75">
      <c r="A189" s="8"/>
      <c r="C189" s="8"/>
      <c r="E189" s="8"/>
      <c r="F189" s="37" t="s">
        <v>175</v>
      </c>
      <c r="G189" s="38" t="s">
        <v>74</v>
      </c>
      <c r="H189" s="38" t="s">
        <v>39</v>
      </c>
      <c r="I189" s="38" t="s">
        <v>18</v>
      </c>
      <c r="J189" s="38" t="s">
        <v>516</v>
      </c>
      <c r="K189" s="38" t="s">
        <v>19</v>
      </c>
      <c r="L189" s="44">
        <v>129</v>
      </c>
      <c r="M189" s="44">
        <v>30</v>
      </c>
      <c r="N189" s="44">
        <v>30</v>
      </c>
    </row>
    <row r="190" spans="1:14" ht="49.5">
      <c r="A190" s="8" t="s">
        <v>70</v>
      </c>
      <c r="B190" s="9" t="s">
        <v>71</v>
      </c>
      <c r="C190" s="8" t="s">
        <v>43</v>
      </c>
      <c r="D190" s="9" t="s">
        <v>44</v>
      </c>
      <c r="E190" s="8" t="s">
        <v>40</v>
      </c>
      <c r="F190" s="37" t="s">
        <v>256</v>
      </c>
      <c r="G190" s="38" t="s">
        <v>74</v>
      </c>
      <c r="H190" s="38" t="s">
        <v>39</v>
      </c>
      <c r="I190" s="38" t="s">
        <v>18</v>
      </c>
      <c r="J190" s="38" t="s">
        <v>209</v>
      </c>
      <c r="K190" s="38"/>
      <c r="L190" s="44">
        <f>L191</f>
        <v>899.4</v>
      </c>
      <c r="M190" s="44">
        <f>M191</f>
        <v>370</v>
      </c>
      <c r="N190" s="44">
        <f>N191</f>
        <v>370</v>
      </c>
    </row>
    <row r="191" spans="1:14" ht="18.75">
      <c r="A191" s="8"/>
      <c r="C191" s="8"/>
      <c r="E191" s="8"/>
      <c r="F191" s="37" t="s">
        <v>175</v>
      </c>
      <c r="G191" s="38" t="s">
        <v>74</v>
      </c>
      <c r="H191" s="38" t="s">
        <v>39</v>
      </c>
      <c r="I191" s="38" t="s">
        <v>18</v>
      </c>
      <c r="J191" s="38" t="s">
        <v>209</v>
      </c>
      <c r="K191" s="38" t="s">
        <v>19</v>
      </c>
      <c r="L191" s="44">
        <v>899.4</v>
      </c>
      <c r="M191" s="44">
        <v>370</v>
      </c>
      <c r="N191" s="44">
        <v>370</v>
      </c>
    </row>
    <row r="192" spans="1:14" ht="33">
      <c r="A192" s="8"/>
      <c r="C192" s="8"/>
      <c r="E192" s="8"/>
      <c r="F192" s="37" t="s">
        <v>253</v>
      </c>
      <c r="G192" s="38" t="s">
        <v>74</v>
      </c>
      <c r="H192" s="38" t="s">
        <v>39</v>
      </c>
      <c r="I192" s="38" t="s">
        <v>18</v>
      </c>
      <c r="J192" s="38" t="s">
        <v>210</v>
      </c>
      <c r="K192" s="38"/>
      <c r="L192" s="44">
        <f>L193+L194</f>
        <v>109</v>
      </c>
      <c r="M192" s="44">
        <f>M193+M194</f>
        <v>100</v>
      </c>
      <c r="N192" s="44">
        <f>N193+N194</f>
        <v>100</v>
      </c>
    </row>
    <row r="193" spans="1:14" ht="33">
      <c r="A193" s="8"/>
      <c r="C193" s="8"/>
      <c r="E193" s="8"/>
      <c r="F193" s="37" t="s">
        <v>51</v>
      </c>
      <c r="G193" s="38" t="s">
        <v>74</v>
      </c>
      <c r="H193" s="38" t="s">
        <v>39</v>
      </c>
      <c r="I193" s="38" t="s">
        <v>18</v>
      </c>
      <c r="J193" s="38" t="s">
        <v>210</v>
      </c>
      <c r="K193" s="38" t="s">
        <v>50</v>
      </c>
      <c r="L193" s="44">
        <v>10</v>
      </c>
      <c r="M193" s="44">
        <v>10</v>
      </c>
      <c r="N193" s="44">
        <v>10</v>
      </c>
    </row>
    <row r="194" spans="1:14" ht="18.75">
      <c r="A194" s="8"/>
      <c r="C194" s="8"/>
      <c r="E194" s="8"/>
      <c r="F194" s="37" t="s">
        <v>175</v>
      </c>
      <c r="G194" s="38" t="s">
        <v>74</v>
      </c>
      <c r="H194" s="38" t="s">
        <v>39</v>
      </c>
      <c r="I194" s="38" t="s">
        <v>18</v>
      </c>
      <c r="J194" s="38" t="s">
        <v>210</v>
      </c>
      <c r="K194" s="38" t="s">
        <v>19</v>
      </c>
      <c r="L194" s="44">
        <v>99</v>
      </c>
      <c r="M194" s="44">
        <v>90</v>
      </c>
      <c r="N194" s="44">
        <v>90</v>
      </c>
    </row>
    <row r="195" spans="1:14" ht="33">
      <c r="A195" s="8"/>
      <c r="C195" s="8"/>
      <c r="E195" s="8"/>
      <c r="F195" s="37" t="s">
        <v>254</v>
      </c>
      <c r="G195" s="38" t="s">
        <v>74</v>
      </c>
      <c r="H195" s="38" t="s">
        <v>39</v>
      </c>
      <c r="I195" s="38" t="s">
        <v>18</v>
      </c>
      <c r="J195" s="38" t="s">
        <v>211</v>
      </c>
      <c r="K195" s="38"/>
      <c r="L195" s="44">
        <f>L196</f>
        <v>45</v>
      </c>
      <c r="M195" s="44">
        <f>M196</f>
        <v>25</v>
      </c>
      <c r="N195" s="44">
        <f>N196</f>
        <v>25</v>
      </c>
    </row>
    <row r="196" spans="1:14" ht="18.75">
      <c r="A196" s="8"/>
      <c r="C196" s="8"/>
      <c r="E196" s="8"/>
      <c r="F196" s="37" t="s">
        <v>175</v>
      </c>
      <c r="G196" s="38" t="s">
        <v>74</v>
      </c>
      <c r="H196" s="38" t="s">
        <v>39</v>
      </c>
      <c r="I196" s="38" t="s">
        <v>18</v>
      </c>
      <c r="J196" s="38" t="s">
        <v>211</v>
      </c>
      <c r="K196" s="38" t="s">
        <v>19</v>
      </c>
      <c r="L196" s="44">
        <v>45</v>
      </c>
      <c r="M196" s="44">
        <v>25</v>
      </c>
      <c r="N196" s="44">
        <v>25</v>
      </c>
    </row>
    <row r="197" spans="1:14" ht="49.5">
      <c r="A197" s="8"/>
      <c r="C197" s="8"/>
      <c r="E197" s="8"/>
      <c r="F197" s="37" t="s">
        <v>358</v>
      </c>
      <c r="G197" s="38" t="s">
        <v>74</v>
      </c>
      <c r="H197" s="38" t="s">
        <v>39</v>
      </c>
      <c r="I197" s="38" t="s">
        <v>18</v>
      </c>
      <c r="J197" s="38" t="s">
        <v>212</v>
      </c>
      <c r="K197" s="38"/>
      <c r="L197" s="44">
        <f>L198</f>
        <v>29.6</v>
      </c>
      <c r="M197" s="44">
        <f>M198</f>
        <v>10</v>
      </c>
      <c r="N197" s="44">
        <f>N198</f>
        <v>10</v>
      </c>
    </row>
    <row r="198" spans="1:14" ht="18.75">
      <c r="A198" s="8"/>
      <c r="C198" s="8"/>
      <c r="E198" s="8"/>
      <c r="F198" s="37" t="s">
        <v>175</v>
      </c>
      <c r="G198" s="38" t="s">
        <v>74</v>
      </c>
      <c r="H198" s="38" t="s">
        <v>39</v>
      </c>
      <c r="I198" s="38" t="s">
        <v>18</v>
      </c>
      <c r="J198" s="38" t="s">
        <v>212</v>
      </c>
      <c r="K198" s="38" t="s">
        <v>19</v>
      </c>
      <c r="L198" s="44">
        <v>29.6</v>
      </c>
      <c r="M198" s="44">
        <v>10</v>
      </c>
      <c r="N198" s="44">
        <v>10</v>
      </c>
    </row>
    <row r="199" spans="1:14" ht="82.5">
      <c r="A199" s="8"/>
      <c r="C199" s="8"/>
      <c r="E199" s="8"/>
      <c r="F199" s="37" t="s">
        <v>231</v>
      </c>
      <c r="G199" s="38" t="s">
        <v>74</v>
      </c>
      <c r="H199" s="38" t="s">
        <v>39</v>
      </c>
      <c r="I199" s="38" t="s">
        <v>18</v>
      </c>
      <c r="J199" s="38" t="s">
        <v>213</v>
      </c>
      <c r="K199" s="38"/>
      <c r="L199" s="44">
        <f>L200</f>
        <v>0</v>
      </c>
      <c r="M199" s="44">
        <f>M200</f>
        <v>5</v>
      </c>
      <c r="N199" s="44">
        <f>N200</f>
        <v>5</v>
      </c>
    </row>
    <row r="200" spans="1:14" ht="18.75">
      <c r="A200" s="8"/>
      <c r="C200" s="8"/>
      <c r="E200" s="8"/>
      <c r="F200" s="37" t="s">
        <v>175</v>
      </c>
      <c r="G200" s="38" t="s">
        <v>74</v>
      </c>
      <c r="H200" s="38" t="s">
        <v>39</v>
      </c>
      <c r="I200" s="38" t="s">
        <v>18</v>
      </c>
      <c r="J200" s="38" t="s">
        <v>213</v>
      </c>
      <c r="K200" s="38" t="s">
        <v>19</v>
      </c>
      <c r="L200" s="44">
        <v>0</v>
      </c>
      <c r="M200" s="44">
        <v>5</v>
      </c>
      <c r="N200" s="44">
        <v>5</v>
      </c>
    </row>
    <row r="201" spans="1:14" ht="49.5">
      <c r="A201" s="8"/>
      <c r="C201" s="8"/>
      <c r="E201" s="8"/>
      <c r="F201" s="37" t="s">
        <v>515</v>
      </c>
      <c r="G201" s="38" t="s">
        <v>74</v>
      </c>
      <c r="H201" s="38" t="s">
        <v>39</v>
      </c>
      <c r="I201" s="38" t="s">
        <v>18</v>
      </c>
      <c r="J201" s="38" t="s">
        <v>517</v>
      </c>
      <c r="K201" s="38"/>
      <c r="L201" s="44">
        <f>L202</f>
        <v>771.3</v>
      </c>
      <c r="M201" s="44">
        <f>M202</f>
        <v>100</v>
      </c>
      <c r="N201" s="44">
        <f>N202</f>
        <v>100</v>
      </c>
    </row>
    <row r="202" spans="1:14" ht="18.75">
      <c r="A202" s="8"/>
      <c r="C202" s="8"/>
      <c r="E202" s="8"/>
      <c r="F202" s="37" t="s">
        <v>175</v>
      </c>
      <c r="G202" s="38" t="s">
        <v>74</v>
      </c>
      <c r="H202" s="38" t="s">
        <v>39</v>
      </c>
      <c r="I202" s="38" t="s">
        <v>18</v>
      </c>
      <c r="J202" s="38" t="s">
        <v>517</v>
      </c>
      <c r="K202" s="38" t="s">
        <v>19</v>
      </c>
      <c r="L202" s="44">
        <v>771.3</v>
      </c>
      <c r="M202" s="44">
        <v>100</v>
      </c>
      <c r="N202" s="44">
        <v>100</v>
      </c>
    </row>
    <row r="203" spans="1:14" ht="34.5" customHeight="1">
      <c r="A203" s="8"/>
      <c r="C203" s="8"/>
      <c r="E203" s="8"/>
      <c r="F203" s="37" t="s">
        <v>232</v>
      </c>
      <c r="G203" s="38" t="s">
        <v>74</v>
      </c>
      <c r="H203" s="38" t="s">
        <v>39</v>
      </c>
      <c r="I203" s="38" t="s">
        <v>18</v>
      </c>
      <c r="J203" s="38" t="s">
        <v>214</v>
      </c>
      <c r="K203" s="38"/>
      <c r="L203" s="44">
        <f>L204</f>
        <v>35</v>
      </c>
      <c r="M203" s="44">
        <f>M204</f>
        <v>10</v>
      </c>
      <c r="N203" s="44">
        <f>N204</f>
        <v>10</v>
      </c>
    </row>
    <row r="204" spans="1:14" ht="18.75">
      <c r="A204" s="8"/>
      <c r="C204" s="8"/>
      <c r="E204" s="8"/>
      <c r="F204" s="37" t="s">
        <v>175</v>
      </c>
      <c r="G204" s="38" t="s">
        <v>74</v>
      </c>
      <c r="H204" s="38" t="s">
        <v>39</v>
      </c>
      <c r="I204" s="38" t="s">
        <v>18</v>
      </c>
      <c r="J204" s="38" t="s">
        <v>214</v>
      </c>
      <c r="K204" s="38" t="s">
        <v>19</v>
      </c>
      <c r="L204" s="44">
        <v>35</v>
      </c>
      <c r="M204" s="44">
        <v>10</v>
      </c>
      <c r="N204" s="44">
        <v>10</v>
      </c>
    </row>
    <row r="205" spans="1:14" ht="82.5">
      <c r="A205" s="8"/>
      <c r="C205" s="8"/>
      <c r="E205" s="8"/>
      <c r="F205" s="37" t="s">
        <v>359</v>
      </c>
      <c r="G205" s="38" t="s">
        <v>74</v>
      </c>
      <c r="H205" s="38" t="s">
        <v>39</v>
      </c>
      <c r="I205" s="38" t="s">
        <v>18</v>
      </c>
      <c r="J205" s="38" t="s">
        <v>215</v>
      </c>
      <c r="K205" s="38"/>
      <c r="L205" s="44">
        <f>L206+L207</f>
        <v>5604</v>
      </c>
      <c r="M205" s="44">
        <f>M206+M207</f>
        <v>2500</v>
      </c>
      <c r="N205" s="44">
        <f>N206+N207</f>
        <v>2500</v>
      </c>
    </row>
    <row r="206" spans="1:14" ht="49.5">
      <c r="A206" s="8"/>
      <c r="C206" s="8"/>
      <c r="E206" s="8"/>
      <c r="F206" s="37" t="s">
        <v>17</v>
      </c>
      <c r="G206" s="38" t="s">
        <v>74</v>
      </c>
      <c r="H206" s="38" t="s">
        <v>39</v>
      </c>
      <c r="I206" s="38" t="s">
        <v>18</v>
      </c>
      <c r="J206" s="38" t="s">
        <v>215</v>
      </c>
      <c r="K206" s="38" t="s">
        <v>16</v>
      </c>
      <c r="L206" s="44">
        <v>39</v>
      </c>
      <c r="M206" s="44">
        <v>20</v>
      </c>
      <c r="N206" s="44">
        <v>20</v>
      </c>
    </row>
    <row r="207" spans="1:14" ht="33">
      <c r="A207" s="8"/>
      <c r="C207" s="8"/>
      <c r="E207" s="8"/>
      <c r="F207" s="37" t="s">
        <v>208</v>
      </c>
      <c r="G207" s="38" t="s">
        <v>74</v>
      </c>
      <c r="H207" s="38" t="s">
        <v>39</v>
      </c>
      <c r="I207" s="38" t="s">
        <v>18</v>
      </c>
      <c r="J207" s="38" t="s">
        <v>215</v>
      </c>
      <c r="K207" s="38" t="s">
        <v>50</v>
      </c>
      <c r="L207" s="44">
        <v>5565</v>
      </c>
      <c r="M207" s="44">
        <v>2480</v>
      </c>
      <c r="N207" s="44">
        <v>2480</v>
      </c>
    </row>
    <row r="208" spans="1:14" ht="66">
      <c r="A208" s="8"/>
      <c r="C208" s="8"/>
      <c r="E208" s="8"/>
      <c r="F208" s="49" t="s">
        <v>343</v>
      </c>
      <c r="G208" s="41" t="s">
        <v>76</v>
      </c>
      <c r="H208" s="50"/>
      <c r="I208" s="50"/>
      <c r="J208" s="50"/>
      <c r="K208" s="50"/>
      <c r="L208" s="51">
        <f>L209+L242+L247</f>
        <v>156674.40000000002</v>
      </c>
      <c r="M208" s="51">
        <f>M209+M242+M247</f>
        <v>107441.40000000001</v>
      </c>
      <c r="N208" s="51">
        <f>N209+N242+N247</f>
        <v>106356.70000000001</v>
      </c>
    </row>
    <row r="209" spans="1:14" ht="18.75">
      <c r="A209" s="8"/>
      <c r="C209" s="8"/>
      <c r="E209" s="8"/>
      <c r="F209" s="37" t="s">
        <v>105</v>
      </c>
      <c r="G209" s="38" t="s">
        <v>76</v>
      </c>
      <c r="H209" s="38" t="s">
        <v>15</v>
      </c>
      <c r="I209" s="43"/>
      <c r="J209" s="43"/>
      <c r="K209" s="43"/>
      <c r="L209" s="44">
        <f>L210+L212+L214+L216+L218+L220+L222+L224+L226+L228+L230+L232+L234+L236+L239</f>
        <v>98210.90000000001</v>
      </c>
      <c r="M209" s="44">
        <f>M210+M212+M214+M216+M218+M220+M222+M224+M226+M228+M230+M232+M234+M236</f>
        <v>67202.40000000001</v>
      </c>
      <c r="N209" s="44">
        <f>N210+N212+N214+N216+N218+N220+N222+N224+N226+N228+N230+N232+N234+N236</f>
        <v>66117.70000000001</v>
      </c>
    </row>
    <row r="210" spans="1:15" s="7" customFormat="1" ht="33">
      <c r="A210" s="5" t="s">
        <v>42</v>
      </c>
      <c r="B210" s="6" t="s">
        <v>103</v>
      </c>
      <c r="C210" s="5" t="s">
        <v>12</v>
      </c>
      <c r="D210" s="6" t="s">
        <v>13</v>
      </c>
      <c r="E210" s="5" t="s">
        <v>14</v>
      </c>
      <c r="F210" s="37" t="s">
        <v>360</v>
      </c>
      <c r="G210" s="38" t="s">
        <v>76</v>
      </c>
      <c r="H210" s="38" t="s">
        <v>15</v>
      </c>
      <c r="I210" s="38" t="s">
        <v>18</v>
      </c>
      <c r="J210" s="43" t="s">
        <v>216</v>
      </c>
      <c r="K210" s="43"/>
      <c r="L210" s="44">
        <f>L211</f>
        <v>200.2</v>
      </c>
      <c r="M210" s="44">
        <f>M211</f>
        <v>100</v>
      </c>
      <c r="N210" s="44">
        <f>N211</f>
        <v>100</v>
      </c>
      <c r="O210" s="64"/>
    </row>
    <row r="211" spans="1:14" ht="18.75">
      <c r="A211" s="8" t="s">
        <v>104</v>
      </c>
      <c r="B211" s="9" t="s">
        <v>105</v>
      </c>
      <c r="C211" s="8" t="s">
        <v>12</v>
      </c>
      <c r="D211" s="9" t="s">
        <v>13</v>
      </c>
      <c r="E211" s="8" t="s">
        <v>14</v>
      </c>
      <c r="F211" s="37" t="s">
        <v>175</v>
      </c>
      <c r="G211" s="38" t="s">
        <v>76</v>
      </c>
      <c r="H211" s="38" t="s">
        <v>15</v>
      </c>
      <c r="I211" s="38" t="s">
        <v>18</v>
      </c>
      <c r="J211" s="43" t="s">
        <v>216</v>
      </c>
      <c r="K211" s="43" t="s">
        <v>19</v>
      </c>
      <c r="L211" s="44">
        <v>200.2</v>
      </c>
      <c r="M211" s="44">
        <v>100</v>
      </c>
      <c r="N211" s="44">
        <v>100</v>
      </c>
    </row>
    <row r="212" spans="1:14" ht="49.5">
      <c r="A212" s="8"/>
      <c r="C212" s="8"/>
      <c r="E212" s="8"/>
      <c r="F212" s="37" t="s">
        <v>240</v>
      </c>
      <c r="G212" s="38" t="s">
        <v>76</v>
      </c>
      <c r="H212" s="38" t="s">
        <v>15</v>
      </c>
      <c r="I212" s="38" t="s">
        <v>18</v>
      </c>
      <c r="J212" s="43" t="s">
        <v>217</v>
      </c>
      <c r="K212" s="43"/>
      <c r="L212" s="44">
        <f>L213</f>
        <v>13355.8</v>
      </c>
      <c r="M212" s="44">
        <f>M213</f>
        <v>8500</v>
      </c>
      <c r="N212" s="44">
        <f>N213</f>
        <v>8000</v>
      </c>
    </row>
    <row r="213" spans="1:14" ht="18.75">
      <c r="A213" s="8"/>
      <c r="C213" s="8"/>
      <c r="E213" s="8"/>
      <c r="F213" s="37" t="s">
        <v>175</v>
      </c>
      <c r="G213" s="38" t="s">
        <v>76</v>
      </c>
      <c r="H213" s="38" t="s">
        <v>15</v>
      </c>
      <c r="I213" s="38" t="s">
        <v>18</v>
      </c>
      <c r="J213" s="43" t="s">
        <v>217</v>
      </c>
      <c r="K213" s="38" t="s">
        <v>19</v>
      </c>
      <c r="L213" s="44">
        <v>13355.8</v>
      </c>
      <c r="M213" s="44">
        <v>8500</v>
      </c>
      <c r="N213" s="44">
        <v>8000</v>
      </c>
    </row>
    <row r="214" spans="1:14" ht="49.5">
      <c r="A214" s="8"/>
      <c r="C214" s="8"/>
      <c r="E214" s="8"/>
      <c r="F214" s="37" t="s">
        <v>241</v>
      </c>
      <c r="G214" s="38" t="s">
        <v>76</v>
      </c>
      <c r="H214" s="38" t="s">
        <v>15</v>
      </c>
      <c r="I214" s="38" t="s">
        <v>18</v>
      </c>
      <c r="J214" s="38" t="s">
        <v>218</v>
      </c>
      <c r="K214" s="43"/>
      <c r="L214" s="44">
        <f>L215</f>
        <v>180</v>
      </c>
      <c r="M214" s="44">
        <f>M215</f>
        <v>100</v>
      </c>
      <c r="N214" s="44">
        <f>N215</f>
        <v>100</v>
      </c>
    </row>
    <row r="215" spans="1:14" ht="18.75">
      <c r="A215" s="8"/>
      <c r="C215" s="8"/>
      <c r="E215" s="8"/>
      <c r="F215" s="37" t="s">
        <v>175</v>
      </c>
      <c r="G215" s="38" t="s">
        <v>76</v>
      </c>
      <c r="H215" s="38" t="s">
        <v>15</v>
      </c>
      <c r="I215" s="38" t="s">
        <v>18</v>
      </c>
      <c r="J215" s="38" t="s">
        <v>218</v>
      </c>
      <c r="K215" s="38" t="s">
        <v>19</v>
      </c>
      <c r="L215" s="44">
        <v>180</v>
      </c>
      <c r="M215" s="44">
        <v>100</v>
      </c>
      <c r="N215" s="44">
        <v>100</v>
      </c>
    </row>
    <row r="216" spans="1:14" ht="33">
      <c r="A216" s="8"/>
      <c r="C216" s="8"/>
      <c r="E216" s="8"/>
      <c r="F216" s="37" t="s">
        <v>239</v>
      </c>
      <c r="G216" s="38" t="s">
        <v>76</v>
      </c>
      <c r="H216" s="38" t="s">
        <v>15</v>
      </c>
      <c r="I216" s="38" t="s">
        <v>18</v>
      </c>
      <c r="J216" s="43" t="s">
        <v>219</v>
      </c>
      <c r="K216" s="43"/>
      <c r="L216" s="44">
        <f>L217</f>
        <v>355.5</v>
      </c>
      <c r="M216" s="44">
        <f>M217</f>
        <v>29.9</v>
      </c>
      <c r="N216" s="44">
        <f>N217</f>
        <v>30</v>
      </c>
    </row>
    <row r="217" spans="1:14" ht="18.75">
      <c r="A217" s="8"/>
      <c r="C217" s="8"/>
      <c r="E217" s="8"/>
      <c r="F217" s="37" t="s">
        <v>175</v>
      </c>
      <c r="G217" s="38" t="s">
        <v>76</v>
      </c>
      <c r="H217" s="38" t="s">
        <v>15</v>
      </c>
      <c r="I217" s="38" t="s">
        <v>18</v>
      </c>
      <c r="J217" s="43" t="s">
        <v>219</v>
      </c>
      <c r="K217" s="43" t="s">
        <v>19</v>
      </c>
      <c r="L217" s="44">
        <v>355.5</v>
      </c>
      <c r="M217" s="44">
        <v>29.9</v>
      </c>
      <c r="N217" s="44">
        <v>30</v>
      </c>
    </row>
    <row r="218" spans="1:14" ht="18.75">
      <c r="A218" s="8"/>
      <c r="C218" s="8"/>
      <c r="E218" s="8"/>
      <c r="F218" s="37" t="s">
        <v>230</v>
      </c>
      <c r="G218" s="38" t="s">
        <v>76</v>
      </c>
      <c r="H218" s="38" t="s">
        <v>15</v>
      </c>
      <c r="I218" s="38" t="s">
        <v>18</v>
      </c>
      <c r="J218" s="43" t="s">
        <v>220</v>
      </c>
      <c r="K218" s="43"/>
      <c r="L218" s="44">
        <f>L219</f>
        <v>2745</v>
      </c>
      <c r="M218" s="44">
        <f>M219</f>
        <v>1500</v>
      </c>
      <c r="N218" s="44">
        <f>N219</f>
        <v>1300</v>
      </c>
    </row>
    <row r="219" spans="1:14" ht="18.75">
      <c r="A219" s="8"/>
      <c r="C219" s="8"/>
      <c r="E219" s="8"/>
      <c r="F219" s="37" t="s">
        <v>175</v>
      </c>
      <c r="G219" s="38" t="s">
        <v>76</v>
      </c>
      <c r="H219" s="38" t="s">
        <v>15</v>
      </c>
      <c r="I219" s="38" t="s">
        <v>18</v>
      </c>
      <c r="J219" s="43" t="s">
        <v>220</v>
      </c>
      <c r="K219" s="43" t="s">
        <v>19</v>
      </c>
      <c r="L219" s="44">
        <v>2745</v>
      </c>
      <c r="M219" s="44">
        <v>1500</v>
      </c>
      <c r="N219" s="44">
        <v>1300</v>
      </c>
    </row>
    <row r="220" spans="1:14" ht="49.5">
      <c r="A220" s="8"/>
      <c r="C220" s="8"/>
      <c r="E220" s="8"/>
      <c r="F220" s="69" t="s">
        <v>337</v>
      </c>
      <c r="G220" s="38" t="s">
        <v>76</v>
      </c>
      <c r="H220" s="38" t="s">
        <v>15</v>
      </c>
      <c r="I220" s="38" t="s">
        <v>18</v>
      </c>
      <c r="J220" s="43" t="s">
        <v>338</v>
      </c>
      <c r="K220" s="43"/>
      <c r="L220" s="44">
        <f>L221</f>
        <v>16</v>
      </c>
      <c r="M220" s="44">
        <f>M221</f>
        <v>16</v>
      </c>
      <c r="N220" s="44">
        <f>N221</f>
        <v>16</v>
      </c>
    </row>
    <row r="221" spans="1:14" ht="18.75">
      <c r="A221" s="8"/>
      <c r="C221" s="8"/>
      <c r="E221" s="8"/>
      <c r="F221" s="37" t="s">
        <v>175</v>
      </c>
      <c r="G221" s="38" t="s">
        <v>76</v>
      </c>
      <c r="H221" s="38" t="s">
        <v>15</v>
      </c>
      <c r="I221" s="38" t="s">
        <v>18</v>
      </c>
      <c r="J221" s="43" t="s">
        <v>338</v>
      </c>
      <c r="K221" s="43" t="s">
        <v>19</v>
      </c>
      <c r="L221" s="44">
        <v>16</v>
      </c>
      <c r="M221" s="44">
        <v>16</v>
      </c>
      <c r="N221" s="44">
        <v>16</v>
      </c>
    </row>
    <row r="222" spans="1:14" ht="33">
      <c r="A222" s="8"/>
      <c r="C222" s="8"/>
      <c r="E222" s="8"/>
      <c r="F222" s="37" t="s">
        <v>178</v>
      </c>
      <c r="G222" s="38" t="s">
        <v>76</v>
      </c>
      <c r="H222" s="38" t="s">
        <v>15</v>
      </c>
      <c r="I222" s="38" t="s">
        <v>18</v>
      </c>
      <c r="J222" s="38" t="s">
        <v>158</v>
      </c>
      <c r="K222" s="43"/>
      <c r="L222" s="44">
        <f>L223</f>
        <v>45300</v>
      </c>
      <c r="M222" s="44">
        <f>M223</f>
        <v>31575</v>
      </c>
      <c r="N222" s="44">
        <f>N223</f>
        <v>31575</v>
      </c>
    </row>
    <row r="223" spans="1:14" ht="18.75">
      <c r="A223" s="8"/>
      <c r="C223" s="8"/>
      <c r="E223" s="8"/>
      <c r="F223" s="37" t="s">
        <v>175</v>
      </c>
      <c r="G223" s="38" t="s">
        <v>76</v>
      </c>
      <c r="H223" s="38" t="s">
        <v>15</v>
      </c>
      <c r="I223" s="38" t="s">
        <v>18</v>
      </c>
      <c r="J223" s="38" t="s">
        <v>158</v>
      </c>
      <c r="K223" s="38" t="s">
        <v>19</v>
      </c>
      <c r="L223" s="44">
        <v>45300</v>
      </c>
      <c r="M223" s="44">
        <v>31575</v>
      </c>
      <c r="N223" s="44">
        <v>31575</v>
      </c>
    </row>
    <row r="224" spans="1:14" ht="33">
      <c r="A224" s="8"/>
      <c r="C224" s="8"/>
      <c r="E224" s="8"/>
      <c r="F224" s="37" t="s">
        <v>229</v>
      </c>
      <c r="G224" s="38" t="s">
        <v>76</v>
      </c>
      <c r="H224" s="38" t="s">
        <v>15</v>
      </c>
      <c r="I224" s="38" t="s">
        <v>18</v>
      </c>
      <c r="J224" s="38" t="s">
        <v>221</v>
      </c>
      <c r="K224" s="43"/>
      <c r="L224" s="44">
        <f>L225</f>
        <v>11950</v>
      </c>
      <c r="M224" s="44">
        <f>M225</f>
        <v>7535</v>
      </c>
      <c r="N224" s="44">
        <f>N225</f>
        <v>7535</v>
      </c>
    </row>
    <row r="225" spans="1:14" ht="18.75">
      <c r="A225" s="8"/>
      <c r="C225" s="8"/>
      <c r="E225" s="8"/>
      <c r="F225" s="37" t="s">
        <v>175</v>
      </c>
      <c r="G225" s="38" t="s">
        <v>76</v>
      </c>
      <c r="H225" s="38" t="s">
        <v>15</v>
      </c>
      <c r="I225" s="38" t="s">
        <v>18</v>
      </c>
      <c r="J225" s="38" t="s">
        <v>221</v>
      </c>
      <c r="K225" s="38" t="s">
        <v>19</v>
      </c>
      <c r="L225" s="44">
        <v>11950</v>
      </c>
      <c r="M225" s="44">
        <v>7535</v>
      </c>
      <c r="N225" s="44">
        <v>7535</v>
      </c>
    </row>
    <row r="226" spans="1:14" ht="33">
      <c r="A226" s="8"/>
      <c r="C226" s="8"/>
      <c r="E226" s="8"/>
      <c r="F226" s="37" t="s">
        <v>229</v>
      </c>
      <c r="G226" s="38" t="s">
        <v>76</v>
      </c>
      <c r="H226" s="38" t="s">
        <v>15</v>
      </c>
      <c r="I226" s="38" t="s">
        <v>18</v>
      </c>
      <c r="J226" s="38" t="s">
        <v>222</v>
      </c>
      <c r="K226" s="43"/>
      <c r="L226" s="44">
        <f>L227</f>
        <v>2476</v>
      </c>
      <c r="M226" s="44">
        <f>M227</f>
        <v>1724.5</v>
      </c>
      <c r="N226" s="44">
        <f>N227</f>
        <v>1724.5</v>
      </c>
    </row>
    <row r="227" spans="1:14" ht="18.75">
      <c r="A227" s="8"/>
      <c r="C227" s="8"/>
      <c r="E227" s="8"/>
      <c r="F227" s="37" t="s">
        <v>175</v>
      </c>
      <c r="G227" s="38" t="s">
        <v>76</v>
      </c>
      <c r="H227" s="38" t="s">
        <v>15</v>
      </c>
      <c r="I227" s="38" t="s">
        <v>18</v>
      </c>
      <c r="J227" s="38" t="s">
        <v>222</v>
      </c>
      <c r="K227" s="38" t="s">
        <v>19</v>
      </c>
      <c r="L227" s="44">
        <v>2476</v>
      </c>
      <c r="M227" s="44">
        <v>1724.5</v>
      </c>
      <c r="N227" s="44">
        <v>1724.5</v>
      </c>
    </row>
    <row r="228" spans="1:14" ht="33">
      <c r="A228" s="8"/>
      <c r="C228" s="8"/>
      <c r="E228" s="8"/>
      <c r="F228" s="37" t="s">
        <v>229</v>
      </c>
      <c r="G228" s="38" t="s">
        <v>76</v>
      </c>
      <c r="H228" s="38" t="s">
        <v>15</v>
      </c>
      <c r="I228" s="38" t="s">
        <v>18</v>
      </c>
      <c r="J228" s="38" t="s">
        <v>223</v>
      </c>
      <c r="K228" s="43"/>
      <c r="L228" s="44">
        <f>L229</f>
        <v>16785</v>
      </c>
      <c r="M228" s="44">
        <f>M229</f>
        <v>11510</v>
      </c>
      <c r="N228" s="44">
        <f>N229</f>
        <v>11510</v>
      </c>
    </row>
    <row r="229" spans="1:14" ht="18.75">
      <c r="A229" s="8"/>
      <c r="C229" s="8"/>
      <c r="E229" s="8"/>
      <c r="F229" s="37" t="s">
        <v>175</v>
      </c>
      <c r="G229" s="38" t="s">
        <v>76</v>
      </c>
      <c r="H229" s="38" t="s">
        <v>15</v>
      </c>
      <c r="I229" s="38" t="s">
        <v>18</v>
      </c>
      <c r="J229" s="38" t="s">
        <v>223</v>
      </c>
      <c r="K229" s="43" t="s">
        <v>19</v>
      </c>
      <c r="L229" s="44">
        <v>16785</v>
      </c>
      <c r="M229" s="44">
        <v>11510</v>
      </c>
      <c r="N229" s="44">
        <v>11510</v>
      </c>
    </row>
    <row r="230" spans="1:14" ht="66">
      <c r="A230" s="8"/>
      <c r="C230" s="8"/>
      <c r="E230" s="8"/>
      <c r="F230" s="37" t="s">
        <v>530</v>
      </c>
      <c r="G230" s="38" t="s">
        <v>76</v>
      </c>
      <c r="H230" s="38" t="s">
        <v>15</v>
      </c>
      <c r="I230" s="38" t="s">
        <v>18</v>
      </c>
      <c r="J230" s="43" t="s">
        <v>511</v>
      </c>
      <c r="K230" s="43"/>
      <c r="L230" s="44">
        <f>L231</f>
        <v>0</v>
      </c>
      <c r="M230" s="44">
        <f>M231</f>
        <v>384.8</v>
      </c>
      <c r="N230" s="44">
        <f>N231</f>
        <v>0</v>
      </c>
    </row>
    <row r="231" spans="1:14" ht="18.75">
      <c r="A231" s="8"/>
      <c r="C231" s="8"/>
      <c r="E231" s="8"/>
      <c r="F231" s="37" t="s">
        <v>20</v>
      </c>
      <c r="G231" s="38" t="s">
        <v>76</v>
      </c>
      <c r="H231" s="38" t="s">
        <v>15</v>
      </c>
      <c r="I231" s="38" t="s">
        <v>18</v>
      </c>
      <c r="J231" s="43" t="s">
        <v>511</v>
      </c>
      <c r="K231" s="43" t="s">
        <v>19</v>
      </c>
      <c r="L231" s="44">
        <v>0</v>
      </c>
      <c r="M231" s="44">
        <f>373.3+11.5</f>
        <v>384.8</v>
      </c>
      <c r="N231" s="44">
        <v>0</v>
      </c>
    </row>
    <row r="232" spans="1:14" ht="66">
      <c r="A232" s="8"/>
      <c r="C232" s="8"/>
      <c r="E232" s="8"/>
      <c r="F232" s="37" t="s">
        <v>292</v>
      </c>
      <c r="G232" s="43" t="s">
        <v>76</v>
      </c>
      <c r="H232" s="43" t="s">
        <v>15</v>
      </c>
      <c r="I232" s="43" t="s">
        <v>18</v>
      </c>
      <c r="J232" s="43" t="s">
        <v>477</v>
      </c>
      <c r="K232" s="43"/>
      <c r="L232" s="44">
        <f>L233</f>
        <v>4016.1</v>
      </c>
      <c r="M232" s="44">
        <f>M233</f>
        <v>4016.1</v>
      </c>
      <c r="N232" s="44">
        <f>N233</f>
        <v>4016.1</v>
      </c>
    </row>
    <row r="233" spans="1:14" ht="18.75">
      <c r="A233" s="8"/>
      <c r="C233" s="8"/>
      <c r="E233" s="8"/>
      <c r="F233" s="37" t="s">
        <v>20</v>
      </c>
      <c r="G233" s="43" t="s">
        <v>76</v>
      </c>
      <c r="H233" s="43" t="s">
        <v>15</v>
      </c>
      <c r="I233" s="43" t="s">
        <v>18</v>
      </c>
      <c r="J233" s="43" t="s">
        <v>477</v>
      </c>
      <c r="K233" s="43" t="s">
        <v>19</v>
      </c>
      <c r="L233" s="44">
        <f>120.5+3895.6</f>
        <v>4016.1</v>
      </c>
      <c r="M233" s="44">
        <f>120.5+3895.6</f>
        <v>4016.1</v>
      </c>
      <c r="N233" s="44">
        <f>120.5+3895.6</f>
        <v>4016.1</v>
      </c>
    </row>
    <row r="234" spans="1:14" ht="33">
      <c r="A234" s="8"/>
      <c r="C234" s="8"/>
      <c r="E234" s="8"/>
      <c r="F234" s="37" t="s">
        <v>291</v>
      </c>
      <c r="G234" s="43" t="s">
        <v>76</v>
      </c>
      <c r="H234" s="43" t="s">
        <v>15</v>
      </c>
      <c r="I234" s="43" t="s">
        <v>18</v>
      </c>
      <c r="J234" s="43" t="s">
        <v>302</v>
      </c>
      <c r="K234" s="43"/>
      <c r="L234" s="44">
        <f>L235</f>
        <v>261</v>
      </c>
      <c r="M234" s="44">
        <f>M235</f>
        <v>211.1</v>
      </c>
      <c r="N234" s="44">
        <f>N235</f>
        <v>211.1</v>
      </c>
    </row>
    <row r="235" spans="1:14" ht="18.75">
      <c r="A235" s="8"/>
      <c r="C235" s="8"/>
      <c r="E235" s="8"/>
      <c r="F235" s="37" t="s">
        <v>20</v>
      </c>
      <c r="G235" s="43" t="s">
        <v>76</v>
      </c>
      <c r="H235" s="43" t="s">
        <v>15</v>
      </c>
      <c r="I235" s="43" t="s">
        <v>18</v>
      </c>
      <c r="J235" s="43" t="s">
        <v>302</v>
      </c>
      <c r="K235" s="43" t="s">
        <v>19</v>
      </c>
      <c r="L235" s="44">
        <v>261</v>
      </c>
      <c r="M235" s="44">
        <f>21.1+190</f>
        <v>211.1</v>
      </c>
      <c r="N235" s="44">
        <f>21.1+190</f>
        <v>211.1</v>
      </c>
    </row>
    <row r="236" spans="1:14" ht="18.75">
      <c r="A236" s="8"/>
      <c r="C236" s="8"/>
      <c r="E236" s="8"/>
      <c r="F236" s="77" t="s">
        <v>554</v>
      </c>
      <c r="G236" s="43" t="s">
        <v>76</v>
      </c>
      <c r="H236" s="43" t="s">
        <v>15</v>
      </c>
      <c r="I236" s="43" t="s">
        <v>553</v>
      </c>
      <c r="J236" s="43" t="s">
        <v>12</v>
      </c>
      <c r="K236" s="43"/>
      <c r="L236" s="44">
        <f aca="true" t="shared" si="2" ref="L236:N237">L237</f>
        <v>515.5</v>
      </c>
      <c r="M236" s="44">
        <f t="shared" si="2"/>
        <v>0</v>
      </c>
      <c r="N236" s="44">
        <f t="shared" si="2"/>
        <v>0</v>
      </c>
    </row>
    <row r="237" spans="1:14" ht="82.5">
      <c r="A237" s="8"/>
      <c r="C237" s="8"/>
      <c r="E237" s="8"/>
      <c r="F237" s="37" t="s">
        <v>454</v>
      </c>
      <c r="G237" s="43" t="s">
        <v>76</v>
      </c>
      <c r="H237" s="43" t="s">
        <v>15</v>
      </c>
      <c r="I237" s="43" t="s">
        <v>553</v>
      </c>
      <c r="J237" s="43" t="s">
        <v>555</v>
      </c>
      <c r="K237" s="43"/>
      <c r="L237" s="44">
        <f t="shared" si="2"/>
        <v>515.5</v>
      </c>
      <c r="M237" s="44">
        <f t="shared" si="2"/>
        <v>0</v>
      </c>
      <c r="N237" s="44">
        <f t="shared" si="2"/>
        <v>0</v>
      </c>
    </row>
    <row r="238" spans="1:14" ht="18.75">
      <c r="A238" s="8"/>
      <c r="C238" s="8"/>
      <c r="E238" s="8"/>
      <c r="F238" s="37" t="s">
        <v>20</v>
      </c>
      <c r="G238" s="43" t="s">
        <v>76</v>
      </c>
      <c r="H238" s="43" t="s">
        <v>15</v>
      </c>
      <c r="I238" s="43" t="s">
        <v>553</v>
      </c>
      <c r="J238" s="43" t="s">
        <v>555</v>
      </c>
      <c r="K238" s="43" t="s">
        <v>19</v>
      </c>
      <c r="L238" s="44">
        <v>515.5</v>
      </c>
      <c r="M238" s="44">
        <v>0</v>
      </c>
      <c r="N238" s="44">
        <v>0</v>
      </c>
    </row>
    <row r="239" spans="1:14" ht="49.5" customHeight="1">
      <c r="A239" s="8"/>
      <c r="C239" s="8"/>
      <c r="E239" s="8"/>
      <c r="F239" s="78" t="s">
        <v>551</v>
      </c>
      <c r="G239" s="43" t="s">
        <v>76</v>
      </c>
      <c r="H239" s="43" t="s">
        <v>15</v>
      </c>
      <c r="I239" s="43" t="s">
        <v>552</v>
      </c>
      <c r="J239" s="43" t="s">
        <v>12</v>
      </c>
      <c r="K239" s="43"/>
      <c r="L239" s="44">
        <f aca="true" t="shared" si="3" ref="L239:N240">L240</f>
        <v>54.8</v>
      </c>
      <c r="M239" s="44">
        <f t="shared" si="3"/>
        <v>0</v>
      </c>
      <c r="N239" s="44">
        <f t="shared" si="3"/>
        <v>0</v>
      </c>
    </row>
    <row r="240" spans="1:14" ht="49.5">
      <c r="A240" s="8"/>
      <c r="C240" s="8"/>
      <c r="E240" s="8"/>
      <c r="F240" s="37" t="s">
        <v>240</v>
      </c>
      <c r="G240" s="43" t="s">
        <v>76</v>
      </c>
      <c r="H240" s="43" t="s">
        <v>15</v>
      </c>
      <c r="I240" s="43" t="s">
        <v>552</v>
      </c>
      <c r="J240" s="43" t="s">
        <v>217</v>
      </c>
      <c r="K240" s="43"/>
      <c r="L240" s="44">
        <f t="shared" si="3"/>
        <v>54.8</v>
      </c>
      <c r="M240" s="44">
        <f t="shared" si="3"/>
        <v>0</v>
      </c>
      <c r="N240" s="44">
        <f t="shared" si="3"/>
        <v>0</v>
      </c>
    </row>
    <row r="241" spans="1:14" ht="18.75">
      <c r="A241" s="8"/>
      <c r="C241" s="8"/>
      <c r="E241" s="8"/>
      <c r="F241" s="37" t="s">
        <v>20</v>
      </c>
      <c r="G241" s="43" t="s">
        <v>76</v>
      </c>
      <c r="H241" s="43" t="s">
        <v>15</v>
      </c>
      <c r="I241" s="43" t="s">
        <v>552</v>
      </c>
      <c r="J241" s="43" t="s">
        <v>217</v>
      </c>
      <c r="K241" s="43" t="s">
        <v>19</v>
      </c>
      <c r="L241" s="44">
        <v>54.8</v>
      </c>
      <c r="M241" s="44">
        <v>0</v>
      </c>
      <c r="N241" s="44">
        <v>0</v>
      </c>
    </row>
    <row r="242" spans="1:14" ht="49.5">
      <c r="A242" s="8"/>
      <c r="C242" s="8"/>
      <c r="E242" s="8"/>
      <c r="F242" s="37" t="s">
        <v>275</v>
      </c>
      <c r="G242" s="38" t="s">
        <v>76</v>
      </c>
      <c r="H242" s="38" t="s">
        <v>23</v>
      </c>
      <c r="I242" s="38"/>
      <c r="J242" s="38"/>
      <c r="K242" s="43"/>
      <c r="L242" s="44">
        <f>L243+L245</f>
        <v>20592</v>
      </c>
      <c r="M242" s="44">
        <f>M243+M245</f>
        <v>13980</v>
      </c>
      <c r="N242" s="44">
        <f>N243+N245</f>
        <v>13980</v>
      </c>
    </row>
    <row r="243" spans="1:14" ht="33">
      <c r="A243" s="8"/>
      <c r="C243" s="8"/>
      <c r="E243" s="8"/>
      <c r="F243" s="37" t="s">
        <v>228</v>
      </c>
      <c r="G243" s="38" t="s">
        <v>76</v>
      </c>
      <c r="H243" s="38" t="s">
        <v>23</v>
      </c>
      <c r="I243" s="38" t="s">
        <v>18</v>
      </c>
      <c r="J243" s="38" t="s">
        <v>200</v>
      </c>
      <c r="K243" s="43"/>
      <c r="L243" s="44">
        <f>L244</f>
        <v>2580</v>
      </c>
      <c r="M243" s="44">
        <f>M244</f>
        <v>1400</v>
      </c>
      <c r="N243" s="44">
        <f>N244</f>
        <v>1400</v>
      </c>
    </row>
    <row r="244" spans="1:14" ht="18.75">
      <c r="A244" s="8"/>
      <c r="C244" s="8"/>
      <c r="E244" s="8"/>
      <c r="F244" s="37" t="s">
        <v>175</v>
      </c>
      <c r="G244" s="38" t="s">
        <v>76</v>
      </c>
      <c r="H244" s="38" t="s">
        <v>23</v>
      </c>
      <c r="I244" s="38" t="s">
        <v>18</v>
      </c>
      <c r="J244" s="38" t="s">
        <v>200</v>
      </c>
      <c r="K244" s="43" t="s">
        <v>19</v>
      </c>
      <c r="L244" s="44">
        <v>2580</v>
      </c>
      <c r="M244" s="44">
        <v>1400</v>
      </c>
      <c r="N244" s="44">
        <v>1400</v>
      </c>
    </row>
    <row r="245" spans="1:14" ht="33">
      <c r="A245" s="8"/>
      <c r="C245" s="8"/>
      <c r="E245" s="8"/>
      <c r="F245" s="37" t="s">
        <v>178</v>
      </c>
      <c r="G245" s="38" t="s">
        <v>76</v>
      </c>
      <c r="H245" s="38" t="s">
        <v>23</v>
      </c>
      <c r="I245" s="38" t="s">
        <v>18</v>
      </c>
      <c r="J245" s="38" t="s">
        <v>158</v>
      </c>
      <c r="K245" s="43"/>
      <c r="L245" s="44">
        <f>L246</f>
        <v>18012</v>
      </c>
      <c r="M245" s="44">
        <f>M246</f>
        <v>12580</v>
      </c>
      <c r="N245" s="44">
        <f>N246</f>
        <v>12580</v>
      </c>
    </row>
    <row r="246" spans="1:14" ht="18.75">
      <c r="A246" s="8"/>
      <c r="C246" s="8"/>
      <c r="E246" s="8"/>
      <c r="F246" s="37" t="s">
        <v>175</v>
      </c>
      <c r="G246" s="38" t="s">
        <v>76</v>
      </c>
      <c r="H246" s="38" t="s">
        <v>23</v>
      </c>
      <c r="I246" s="38" t="s">
        <v>18</v>
      </c>
      <c r="J246" s="38" t="s">
        <v>158</v>
      </c>
      <c r="K246" s="43" t="s">
        <v>19</v>
      </c>
      <c r="L246" s="44">
        <v>18012</v>
      </c>
      <c r="M246" s="44">
        <v>12580</v>
      </c>
      <c r="N246" s="44">
        <v>12580</v>
      </c>
    </row>
    <row r="247" spans="1:14" ht="33">
      <c r="A247" s="8"/>
      <c r="C247" s="8"/>
      <c r="E247" s="8"/>
      <c r="F247" s="37" t="s">
        <v>227</v>
      </c>
      <c r="G247" s="38" t="s">
        <v>76</v>
      </c>
      <c r="H247" s="38" t="s">
        <v>34</v>
      </c>
      <c r="I247" s="38"/>
      <c r="J247" s="43"/>
      <c r="K247" s="38"/>
      <c r="L247" s="44">
        <f>L248+L250</f>
        <v>37871.5</v>
      </c>
      <c r="M247" s="44">
        <f>M248+M250</f>
        <v>26259</v>
      </c>
      <c r="N247" s="44">
        <f>N248+N250</f>
        <v>26259</v>
      </c>
    </row>
    <row r="248" spans="1:14" ht="33">
      <c r="A248" s="8"/>
      <c r="C248" s="8"/>
      <c r="E248" s="8"/>
      <c r="F248" s="37" t="s">
        <v>238</v>
      </c>
      <c r="G248" s="38" t="s">
        <v>76</v>
      </c>
      <c r="H248" s="38" t="s">
        <v>34</v>
      </c>
      <c r="I248" s="38" t="s">
        <v>18</v>
      </c>
      <c r="J248" s="43" t="s">
        <v>160</v>
      </c>
      <c r="K248" s="38"/>
      <c r="L248" s="44">
        <f>L249</f>
        <v>2722</v>
      </c>
      <c r="M248" s="44">
        <f>M249</f>
        <v>1845</v>
      </c>
      <c r="N248" s="44">
        <f>N249</f>
        <v>1845</v>
      </c>
    </row>
    <row r="249" spans="1:14" ht="33">
      <c r="A249" s="8"/>
      <c r="C249" s="8"/>
      <c r="E249" s="8"/>
      <c r="F249" s="37" t="s">
        <v>41</v>
      </c>
      <c r="G249" s="38" t="s">
        <v>76</v>
      </c>
      <c r="H249" s="38" t="s">
        <v>34</v>
      </c>
      <c r="I249" s="38" t="s">
        <v>18</v>
      </c>
      <c r="J249" s="43" t="s">
        <v>160</v>
      </c>
      <c r="K249" s="43" t="s">
        <v>40</v>
      </c>
      <c r="L249" s="44">
        <v>2722</v>
      </c>
      <c r="M249" s="44">
        <v>1845</v>
      </c>
      <c r="N249" s="44">
        <v>1845</v>
      </c>
    </row>
    <row r="250" spans="1:14" ht="33">
      <c r="A250" s="8"/>
      <c r="C250" s="8"/>
      <c r="E250" s="8"/>
      <c r="F250" s="37" t="s">
        <v>226</v>
      </c>
      <c r="G250" s="38" t="s">
        <v>76</v>
      </c>
      <c r="H250" s="38" t="s">
        <v>34</v>
      </c>
      <c r="I250" s="38" t="s">
        <v>18</v>
      </c>
      <c r="J250" s="43" t="s">
        <v>206</v>
      </c>
      <c r="K250" s="38"/>
      <c r="L250" s="44">
        <f>L251+L252+L253+L254</f>
        <v>35149.5</v>
      </c>
      <c r="M250" s="44">
        <f>M251+M252+M253+M254</f>
        <v>24414</v>
      </c>
      <c r="N250" s="44">
        <f>N251+N252+N253+N254</f>
        <v>24414</v>
      </c>
    </row>
    <row r="251" spans="1:14" ht="33">
      <c r="A251" s="8"/>
      <c r="C251" s="8"/>
      <c r="E251" s="8"/>
      <c r="F251" s="37" t="s">
        <v>29</v>
      </c>
      <c r="G251" s="38" t="s">
        <v>76</v>
      </c>
      <c r="H251" s="38" t="s">
        <v>34</v>
      </c>
      <c r="I251" s="38" t="s">
        <v>18</v>
      </c>
      <c r="J251" s="43" t="s">
        <v>206</v>
      </c>
      <c r="K251" s="43" t="s">
        <v>28</v>
      </c>
      <c r="L251" s="44">
        <v>34700</v>
      </c>
      <c r="M251" s="44">
        <v>24260</v>
      </c>
      <c r="N251" s="44">
        <v>24260</v>
      </c>
    </row>
    <row r="252" spans="1:14" ht="49.5">
      <c r="A252" s="8"/>
      <c r="C252" s="8"/>
      <c r="E252" s="8"/>
      <c r="F252" s="37" t="s">
        <v>17</v>
      </c>
      <c r="G252" s="38" t="s">
        <v>76</v>
      </c>
      <c r="H252" s="38" t="s">
        <v>34</v>
      </c>
      <c r="I252" s="38" t="s">
        <v>18</v>
      </c>
      <c r="J252" s="43" t="s">
        <v>206</v>
      </c>
      <c r="K252" s="38" t="s">
        <v>16</v>
      </c>
      <c r="L252" s="44">
        <v>428.9</v>
      </c>
      <c r="M252" s="44">
        <v>150</v>
      </c>
      <c r="N252" s="44">
        <v>150</v>
      </c>
    </row>
    <row r="253" spans="1:14" ht="18.75">
      <c r="A253" s="8"/>
      <c r="C253" s="8"/>
      <c r="E253" s="8"/>
      <c r="F253" s="37" t="s">
        <v>556</v>
      </c>
      <c r="G253" s="38" t="s">
        <v>76</v>
      </c>
      <c r="H253" s="38" t="s">
        <v>34</v>
      </c>
      <c r="I253" s="38" t="s">
        <v>18</v>
      </c>
      <c r="J253" s="43" t="s">
        <v>206</v>
      </c>
      <c r="K253" s="38" t="s">
        <v>579</v>
      </c>
      <c r="L253" s="44">
        <v>10</v>
      </c>
      <c r="M253" s="44">
        <v>0</v>
      </c>
      <c r="N253" s="44">
        <v>0</v>
      </c>
    </row>
    <row r="254" spans="1:14" ht="18.75">
      <c r="A254" s="8"/>
      <c r="C254" s="8"/>
      <c r="E254" s="8"/>
      <c r="F254" s="37" t="s">
        <v>31</v>
      </c>
      <c r="G254" s="38" t="s">
        <v>76</v>
      </c>
      <c r="H254" s="38" t="s">
        <v>34</v>
      </c>
      <c r="I254" s="38" t="s">
        <v>18</v>
      </c>
      <c r="J254" s="43" t="s">
        <v>206</v>
      </c>
      <c r="K254" s="43" t="s">
        <v>30</v>
      </c>
      <c r="L254" s="44">
        <v>10.6</v>
      </c>
      <c r="M254" s="44">
        <v>4</v>
      </c>
      <c r="N254" s="44">
        <v>4</v>
      </c>
    </row>
    <row r="255" spans="1:14" ht="85.5" customHeight="1">
      <c r="A255" s="8"/>
      <c r="C255" s="8"/>
      <c r="E255" s="8"/>
      <c r="F255" s="49" t="s">
        <v>446</v>
      </c>
      <c r="G255" s="41" t="s">
        <v>77</v>
      </c>
      <c r="H255" s="50"/>
      <c r="I255" s="50"/>
      <c r="J255" s="50"/>
      <c r="K255" s="50"/>
      <c r="L255" s="57">
        <f>L256+L258</f>
        <v>3498.7</v>
      </c>
      <c r="M255" s="57">
        <f>M256+M258</f>
        <v>2105</v>
      </c>
      <c r="N255" s="57">
        <f>N256+N258</f>
        <v>2105</v>
      </c>
    </row>
    <row r="256" spans="1:14" ht="18.75">
      <c r="A256" s="8"/>
      <c r="C256" s="8"/>
      <c r="E256" s="8"/>
      <c r="F256" s="37" t="s">
        <v>156</v>
      </c>
      <c r="G256" s="38" t="s">
        <v>77</v>
      </c>
      <c r="H256" s="38" t="s">
        <v>110</v>
      </c>
      <c r="I256" s="38" t="s">
        <v>18</v>
      </c>
      <c r="J256" s="38" t="s">
        <v>159</v>
      </c>
      <c r="K256" s="38"/>
      <c r="L256" s="44">
        <f>L257</f>
        <v>1023.7</v>
      </c>
      <c r="M256" s="44">
        <f>M257</f>
        <v>440</v>
      </c>
      <c r="N256" s="44">
        <f>N257</f>
        <v>440</v>
      </c>
    </row>
    <row r="257" spans="1:14" s="7" customFormat="1" ht="18.75">
      <c r="A257" s="5" t="s">
        <v>106</v>
      </c>
      <c r="B257" s="6" t="s">
        <v>107</v>
      </c>
      <c r="C257" s="5" t="s">
        <v>12</v>
      </c>
      <c r="D257" s="6" t="s">
        <v>13</v>
      </c>
      <c r="E257" s="5" t="s">
        <v>14</v>
      </c>
      <c r="F257" s="37" t="s">
        <v>20</v>
      </c>
      <c r="G257" s="38" t="s">
        <v>77</v>
      </c>
      <c r="H257" s="38" t="s">
        <v>110</v>
      </c>
      <c r="I257" s="38" t="s">
        <v>18</v>
      </c>
      <c r="J257" s="38" t="s">
        <v>159</v>
      </c>
      <c r="K257" s="38" t="s">
        <v>19</v>
      </c>
      <c r="L257" s="44">
        <v>1023.7</v>
      </c>
      <c r="M257" s="44">
        <v>440</v>
      </c>
      <c r="N257" s="44">
        <v>440</v>
      </c>
    </row>
    <row r="258" spans="1:14" ht="33">
      <c r="A258" s="8" t="s">
        <v>106</v>
      </c>
      <c r="B258" s="9" t="s">
        <v>107</v>
      </c>
      <c r="C258" s="8" t="s">
        <v>108</v>
      </c>
      <c r="D258" s="9" t="s">
        <v>109</v>
      </c>
      <c r="E258" s="8" t="s">
        <v>14</v>
      </c>
      <c r="F258" s="37" t="s">
        <v>157</v>
      </c>
      <c r="G258" s="38" t="s">
        <v>77</v>
      </c>
      <c r="H258" s="38" t="s">
        <v>110</v>
      </c>
      <c r="I258" s="38" t="s">
        <v>18</v>
      </c>
      <c r="J258" s="38" t="s">
        <v>158</v>
      </c>
      <c r="K258" s="38"/>
      <c r="L258" s="44">
        <f>L259</f>
        <v>2475</v>
      </c>
      <c r="M258" s="44">
        <f>M259</f>
        <v>1665</v>
      </c>
      <c r="N258" s="44">
        <f>N259</f>
        <v>1665</v>
      </c>
    </row>
    <row r="259" spans="1:14" ht="18.75">
      <c r="A259" s="8" t="s">
        <v>106</v>
      </c>
      <c r="B259" s="9" t="s">
        <v>107</v>
      </c>
      <c r="C259" s="8" t="s">
        <v>108</v>
      </c>
      <c r="D259" s="9" t="s">
        <v>109</v>
      </c>
      <c r="E259" s="8" t="s">
        <v>67</v>
      </c>
      <c r="F259" s="37" t="s">
        <v>20</v>
      </c>
      <c r="G259" s="38" t="s">
        <v>77</v>
      </c>
      <c r="H259" s="38" t="s">
        <v>110</v>
      </c>
      <c r="I259" s="38" t="s">
        <v>18</v>
      </c>
      <c r="J259" s="38" t="s">
        <v>158</v>
      </c>
      <c r="K259" s="38" t="s">
        <v>19</v>
      </c>
      <c r="L259" s="44">
        <v>2475</v>
      </c>
      <c r="M259" s="44">
        <v>1665</v>
      </c>
      <c r="N259" s="44">
        <v>1665</v>
      </c>
    </row>
    <row r="260" spans="1:14" ht="82.5">
      <c r="A260" s="8" t="s">
        <v>106</v>
      </c>
      <c r="B260" s="9" t="s">
        <v>107</v>
      </c>
      <c r="C260" s="8" t="s">
        <v>111</v>
      </c>
      <c r="D260" s="9" t="s">
        <v>112</v>
      </c>
      <c r="E260" s="8" t="s">
        <v>14</v>
      </c>
      <c r="F260" s="49" t="s">
        <v>344</v>
      </c>
      <c r="G260" s="41" t="s">
        <v>78</v>
      </c>
      <c r="H260" s="50"/>
      <c r="I260" s="50"/>
      <c r="J260" s="50"/>
      <c r="K260" s="50"/>
      <c r="L260" s="51">
        <f>L261+L265+L268+L270+L272</f>
        <v>13920.3</v>
      </c>
      <c r="M260" s="51">
        <f>M261+M265+M268+M270+M272</f>
        <v>6186</v>
      </c>
      <c r="N260" s="51">
        <f>N261+N265+N268+N270+N272</f>
        <v>5886</v>
      </c>
    </row>
    <row r="261" spans="1:14" ht="33">
      <c r="A261" s="8" t="s">
        <v>106</v>
      </c>
      <c r="B261" s="9" t="s">
        <v>107</v>
      </c>
      <c r="C261" s="8" t="s">
        <v>111</v>
      </c>
      <c r="D261" s="9" t="s">
        <v>112</v>
      </c>
      <c r="E261" s="8" t="s">
        <v>16</v>
      </c>
      <c r="F261" s="37" t="s">
        <v>238</v>
      </c>
      <c r="G261" s="38" t="s">
        <v>78</v>
      </c>
      <c r="H261" s="38" t="s">
        <v>110</v>
      </c>
      <c r="I261" s="38" t="s">
        <v>18</v>
      </c>
      <c r="J261" s="43" t="s">
        <v>160</v>
      </c>
      <c r="K261" s="43"/>
      <c r="L261" s="44">
        <f>L262+L263+L264</f>
        <v>6723.4</v>
      </c>
      <c r="M261" s="44">
        <f>M262+M263+M264</f>
        <v>4191</v>
      </c>
      <c r="N261" s="44">
        <f>N262+N263+N264</f>
        <v>4191</v>
      </c>
    </row>
    <row r="262" spans="1:14" s="7" customFormat="1" ht="33">
      <c r="A262" s="5" t="s">
        <v>113</v>
      </c>
      <c r="B262" s="6" t="s">
        <v>114</v>
      </c>
      <c r="C262" s="5" t="s">
        <v>12</v>
      </c>
      <c r="D262" s="6" t="s">
        <v>13</v>
      </c>
      <c r="E262" s="5" t="s">
        <v>14</v>
      </c>
      <c r="F262" s="37" t="s">
        <v>41</v>
      </c>
      <c r="G262" s="38" t="s">
        <v>78</v>
      </c>
      <c r="H262" s="38" t="s">
        <v>110</v>
      </c>
      <c r="I262" s="38" t="s">
        <v>18</v>
      </c>
      <c r="J262" s="43" t="s">
        <v>160</v>
      </c>
      <c r="K262" s="43" t="s">
        <v>40</v>
      </c>
      <c r="L262" s="44">
        <v>6302</v>
      </c>
      <c r="M262" s="44">
        <v>3990</v>
      </c>
      <c r="N262" s="44">
        <v>3990</v>
      </c>
    </row>
    <row r="263" spans="1:15" ht="49.5">
      <c r="A263" s="8" t="s">
        <v>115</v>
      </c>
      <c r="B263" s="9" t="s">
        <v>116</v>
      </c>
      <c r="C263" s="8" t="s">
        <v>12</v>
      </c>
      <c r="D263" s="9" t="s">
        <v>13</v>
      </c>
      <c r="E263" s="8" t="s">
        <v>14</v>
      </c>
      <c r="F263" s="37" t="s">
        <v>17</v>
      </c>
      <c r="G263" s="38" t="s">
        <v>78</v>
      </c>
      <c r="H263" s="38" t="s">
        <v>110</v>
      </c>
      <c r="I263" s="38" t="s">
        <v>18</v>
      </c>
      <c r="J263" s="43" t="s">
        <v>160</v>
      </c>
      <c r="K263" s="38" t="s">
        <v>16</v>
      </c>
      <c r="L263" s="44">
        <v>419.4</v>
      </c>
      <c r="M263" s="44">
        <v>200</v>
      </c>
      <c r="N263" s="44">
        <v>200</v>
      </c>
      <c r="O263" s="60"/>
    </row>
    <row r="264" spans="1:14" ht="18.75">
      <c r="A264" s="8" t="s">
        <v>115</v>
      </c>
      <c r="B264" s="9" t="s">
        <v>116</v>
      </c>
      <c r="C264" s="8" t="s">
        <v>117</v>
      </c>
      <c r="D264" s="9" t="s">
        <v>118</v>
      </c>
      <c r="E264" s="8" t="s">
        <v>14</v>
      </c>
      <c r="F264" s="37" t="s">
        <v>31</v>
      </c>
      <c r="G264" s="38" t="s">
        <v>78</v>
      </c>
      <c r="H264" s="38" t="s">
        <v>110</v>
      </c>
      <c r="I264" s="38" t="s">
        <v>18</v>
      </c>
      <c r="J264" s="43" t="s">
        <v>160</v>
      </c>
      <c r="K264" s="38" t="s">
        <v>30</v>
      </c>
      <c r="L264" s="44">
        <v>2</v>
      </c>
      <c r="M264" s="44">
        <v>1</v>
      </c>
      <c r="N264" s="44">
        <v>1</v>
      </c>
    </row>
    <row r="265" spans="1:14" ht="49.5">
      <c r="A265" s="8" t="s">
        <v>115</v>
      </c>
      <c r="B265" s="9" t="s">
        <v>116</v>
      </c>
      <c r="C265" s="8" t="s">
        <v>117</v>
      </c>
      <c r="D265" s="9" t="s">
        <v>118</v>
      </c>
      <c r="E265" s="8" t="s">
        <v>16</v>
      </c>
      <c r="F265" s="37" t="s">
        <v>272</v>
      </c>
      <c r="G265" s="38" t="s">
        <v>78</v>
      </c>
      <c r="H265" s="38" t="s">
        <v>110</v>
      </c>
      <c r="I265" s="38" t="s">
        <v>18</v>
      </c>
      <c r="J265" s="43" t="s">
        <v>161</v>
      </c>
      <c r="K265" s="38"/>
      <c r="L265" s="44">
        <f>L266+L267</f>
        <v>3805.6</v>
      </c>
      <c r="M265" s="44">
        <f>M266+M267</f>
        <v>500</v>
      </c>
      <c r="N265" s="44">
        <f>N266+N267</f>
        <v>500</v>
      </c>
    </row>
    <row r="266" spans="1:14" ht="49.5">
      <c r="A266" s="8"/>
      <c r="C266" s="8"/>
      <c r="E266" s="8"/>
      <c r="F266" s="37" t="s">
        <v>17</v>
      </c>
      <c r="G266" s="38" t="s">
        <v>78</v>
      </c>
      <c r="H266" s="38" t="s">
        <v>110</v>
      </c>
      <c r="I266" s="38" t="s">
        <v>18</v>
      </c>
      <c r="J266" s="43" t="s">
        <v>161</v>
      </c>
      <c r="K266" s="38" t="s">
        <v>16</v>
      </c>
      <c r="L266" s="44">
        <v>3740</v>
      </c>
      <c r="M266" s="44">
        <v>500</v>
      </c>
      <c r="N266" s="44">
        <v>500</v>
      </c>
    </row>
    <row r="267" spans="1:14" ht="18.75">
      <c r="A267" s="8"/>
      <c r="C267" s="8"/>
      <c r="E267" s="8"/>
      <c r="F267" s="37" t="s">
        <v>31</v>
      </c>
      <c r="G267" s="38" t="s">
        <v>78</v>
      </c>
      <c r="H267" s="38" t="s">
        <v>110</v>
      </c>
      <c r="I267" s="38" t="s">
        <v>18</v>
      </c>
      <c r="J267" s="43" t="s">
        <v>161</v>
      </c>
      <c r="K267" s="38" t="s">
        <v>30</v>
      </c>
      <c r="L267" s="44">
        <v>65.6</v>
      </c>
      <c r="M267" s="44">
        <v>0</v>
      </c>
      <c r="N267" s="44">
        <v>0</v>
      </c>
    </row>
    <row r="268" spans="1:14" ht="18.75">
      <c r="A268" s="8"/>
      <c r="C268" s="8"/>
      <c r="E268" s="8"/>
      <c r="F268" s="37" t="s">
        <v>258</v>
      </c>
      <c r="G268" s="38" t="s">
        <v>78</v>
      </c>
      <c r="H268" s="38" t="s">
        <v>110</v>
      </c>
      <c r="I268" s="38" t="s">
        <v>18</v>
      </c>
      <c r="J268" s="43" t="s">
        <v>259</v>
      </c>
      <c r="K268" s="38"/>
      <c r="L268" s="44">
        <f>L269</f>
        <v>380</v>
      </c>
      <c r="M268" s="44">
        <f>M269</f>
        <v>180</v>
      </c>
      <c r="N268" s="44">
        <f>N269</f>
        <v>180</v>
      </c>
    </row>
    <row r="269" spans="1:14" ht="18.75">
      <c r="A269" s="8"/>
      <c r="C269" s="8"/>
      <c r="E269" s="8"/>
      <c r="F269" s="37" t="s">
        <v>31</v>
      </c>
      <c r="G269" s="38" t="s">
        <v>78</v>
      </c>
      <c r="H269" s="38" t="s">
        <v>110</v>
      </c>
      <c r="I269" s="38" t="s">
        <v>18</v>
      </c>
      <c r="J269" s="43" t="s">
        <v>259</v>
      </c>
      <c r="K269" s="43" t="s">
        <v>30</v>
      </c>
      <c r="L269" s="44">
        <v>380</v>
      </c>
      <c r="M269" s="44">
        <v>180</v>
      </c>
      <c r="N269" s="44">
        <v>180</v>
      </c>
    </row>
    <row r="270" spans="1:14" ht="49.5">
      <c r="A270" s="8"/>
      <c r="C270" s="8"/>
      <c r="E270" s="8"/>
      <c r="F270" s="37" t="s">
        <v>361</v>
      </c>
      <c r="G270" s="38" t="s">
        <v>78</v>
      </c>
      <c r="H270" s="38" t="s">
        <v>110</v>
      </c>
      <c r="I270" s="38" t="s">
        <v>18</v>
      </c>
      <c r="J270" s="43" t="s">
        <v>260</v>
      </c>
      <c r="K270" s="43"/>
      <c r="L270" s="44">
        <f>L271</f>
        <v>2996.3</v>
      </c>
      <c r="M270" s="44">
        <f>M271</f>
        <v>1300</v>
      </c>
      <c r="N270" s="44">
        <f>N271</f>
        <v>1000</v>
      </c>
    </row>
    <row r="271" spans="1:14" ht="49.5">
      <c r="A271" s="8"/>
      <c r="C271" s="8"/>
      <c r="E271" s="8"/>
      <c r="F271" s="37" t="s">
        <v>17</v>
      </c>
      <c r="G271" s="38" t="s">
        <v>78</v>
      </c>
      <c r="H271" s="38" t="s">
        <v>110</v>
      </c>
      <c r="I271" s="38" t="s">
        <v>18</v>
      </c>
      <c r="J271" s="43" t="s">
        <v>260</v>
      </c>
      <c r="K271" s="43" t="s">
        <v>16</v>
      </c>
      <c r="L271" s="44">
        <v>2996.3</v>
      </c>
      <c r="M271" s="44">
        <v>1300</v>
      </c>
      <c r="N271" s="44">
        <v>1000</v>
      </c>
    </row>
    <row r="272" spans="1:14" ht="18.75">
      <c r="A272" s="8"/>
      <c r="C272" s="8"/>
      <c r="E272" s="8"/>
      <c r="F272" s="37" t="s">
        <v>487</v>
      </c>
      <c r="G272" s="38" t="s">
        <v>78</v>
      </c>
      <c r="H272" s="38" t="s">
        <v>110</v>
      </c>
      <c r="I272" s="38" t="s">
        <v>18</v>
      </c>
      <c r="J272" s="43" t="s">
        <v>486</v>
      </c>
      <c r="K272" s="43"/>
      <c r="L272" s="44">
        <f>L273</f>
        <v>15</v>
      </c>
      <c r="M272" s="44">
        <f>M273</f>
        <v>15</v>
      </c>
      <c r="N272" s="44">
        <f>N273</f>
        <v>15</v>
      </c>
    </row>
    <row r="273" spans="1:14" ht="49.5">
      <c r="A273" s="8"/>
      <c r="C273" s="8"/>
      <c r="E273" s="8"/>
      <c r="F273" s="37" t="s">
        <v>17</v>
      </c>
      <c r="G273" s="38" t="s">
        <v>78</v>
      </c>
      <c r="H273" s="38" t="s">
        <v>110</v>
      </c>
      <c r="I273" s="38" t="s">
        <v>18</v>
      </c>
      <c r="J273" s="43" t="s">
        <v>486</v>
      </c>
      <c r="K273" s="43" t="s">
        <v>16</v>
      </c>
      <c r="L273" s="44">
        <v>15</v>
      </c>
      <c r="M273" s="44">
        <v>15</v>
      </c>
      <c r="N273" s="44">
        <v>15</v>
      </c>
    </row>
    <row r="274" spans="1:14" ht="99">
      <c r="A274" s="8"/>
      <c r="C274" s="8"/>
      <c r="E274" s="8"/>
      <c r="F274" s="49" t="s">
        <v>443</v>
      </c>
      <c r="G274" s="41" t="s">
        <v>79</v>
      </c>
      <c r="H274" s="38"/>
      <c r="I274" s="38"/>
      <c r="J274" s="43"/>
      <c r="K274" s="38"/>
      <c r="L274" s="51">
        <f>L275+L277+L279</f>
        <v>26519</v>
      </c>
      <c r="M274" s="51">
        <f>M275+M277+M279</f>
        <v>15500</v>
      </c>
      <c r="N274" s="51">
        <f>N275+N277+N279</f>
        <v>15000</v>
      </c>
    </row>
    <row r="275" spans="1:14" ht="36" customHeight="1">
      <c r="A275" s="8"/>
      <c r="C275" s="8"/>
      <c r="E275" s="8"/>
      <c r="F275" s="37" t="s">
        <v>234</v>
      </c>
      <c r="G275" s="38" t="s">
        <v>79</v>
      </c>
      <c r="H275" s="38" t="s">
        <v>110</v>
      </c>
      <c r="I275" s="38" t="s">
        <v>18</v>
      </c>
      <c r="J275" s="43" t="s">
        <v>162</v>
      </c>
      <c r="K275" s="38"/>
      <c r="L275" s="44">
        <f>L276</f>
        <v>15167</v>
      </c>
      <c r="M275" s="44">
        <f>M276</f>
        <v>7500</v>
      </c>
      <c r="N275" s="44">
        <f>N276</f>
        <v>7000</v>
      </c>
    </row>
    <row r="276" spans="1:14" ht="18.75">
      <c r="A276" s="8"/>
      <c r="C276" s="8"/>
      <c r="E276" s="8"/>
      <c r="F276" s="37" t="s">
        <v>20</v>
      </c>
      <c r="G276" s="38" t="s">
        <v>79</v>
      </c>
      <c r="H276" s="38" t="s">
        <v>110</v>
      </c>
      <c r="I276" s="38" t="s">
        <v>18</v>
      </c>
      <c r="J276" s="43" t="s">
        <v>162</v>
      </c>
      <c r="K276" s="38" t="s">
        <v>19</v>
      </c>
      <c r="L276" s="44">
        <v>15167</v>
      </c>
      <c r="M276" s="44">
        <v>7500</v>
      </c>
      <c r="N276" s="44">
        <v>7000</v>
      </c>
    </row>
    <row r="277" spans="1:14" ht="66">
      <c r="A277" s="8"/>
      <c r="C277" s="8"/>
      <c r="E277" s="8"/>
      <c r="F277" s="37" t="s">
        <v>439</v>
      </c>
      <c r="G277" s="38" t="s">
        <v>79</v>
      </c>
      <c r="H277" s="38" t="s">
        <v>110</v>
      </c>
      <c r="I277" s="38" t="s">
        <v>18</v>
      </c>
      <c r="J277" s="43" t="s">
        <v>437</v>
      </c>
      <c r="K277" s="38"/>
      <c r="L277" s="44">
        <f>L278</f>
        <v>0</v>
      </c>
      <c r="M277" s="44">
        <f>M278</f>
        <v>70</v>
      </c>
      <c r="N277" s="44">
        <f>N278</f>
        <v>70</v>
      </c>
    </row>
    <row r="278" spans="1:14" ht="18.75">
      <c r="A278" s="8"/>
      <c r="C278" s="8"/>
      <c r="E278" s="8"/>
      <c r="F278" s="37" t="s">
        <v>20</v>
      </c>
      <c r="G278" s="38" t="s">
        <v>79</v>
      </c>
      <c r="H278" s="38" t="s">
        <v>110</v>
      </c>
      <c r="I278" s="38" t="s">
        <v>18</v>
      </c>
      <c r="J278" s="43" t="s">
        <v>437</v>
      </c>
      <c r="K278" s="38" t="s">
        <v>19</v>
      </c>
      <c r="L278" s="44">
        <v>0</v>
      </c>
      <c r="M278" s="44">
        <v>70</v>
      </c>
      <c r="N278" s="44">
        <v>70</v>
      </c>
    </row>
    <row r="279" spans="1:14" ht="33">
      <c r="A279" s="8"/>
      <c r="C279" s="8"/>
      <c r="E279" s="8"/>
      <c r="F279" s="37" t="s">
        <v>157</v>
      </c>
      <c r="G279" s="38" t="s">
        <v>79</v>
      </c>
      <c r="H279" s="38" t="s">
        <v>110</v>
      </c>
      <c r="I279" s="38" t="s">
        <v>18</v>
      </c>
      <c r="J279" s="38" t="s">
        <v>158</v>
      </c>
      <c r="K279" s="38"/>
      <c r="L279" s="44">
        <f>L280</f>
        <v>11352</v>
      </c>
      <c r="M279" s="44">
        <f>M280</f>
        <v>7930</v>
      </c>
      <c r="N279" s="44">
        <f>N280</f>
        <v>7930</v>
      </c>
    </row>
    <row r="280" spans="1:14" ht="18.75">
      <c r="A280" s="8"/>
      <c r="C280" s="8"/>
      <c r="E280" s="8"/>
      <c r="F280" s="37" t="s">
        <v>20</v>
      </c>
      <c r="G280" s="38" t="s">
        <v>79</v>
      </c>
      <c r="H280" s="38" t="s">
        <v>110</v>
      </c>
      <c r="I280" s="38" t="s">
        <v>18</v>
      </c>
      <c r="J280" s="38" t="s">
        <v>158</v>
      </c>
      <c r="K280" s="38" t="s">
        <v>19</v>
      </c>
      <c r="L280" s="44">
        <v>11352</v>
      </c>
      <c r="M280" s="44">
        <v>7930</v>
      </c>
      <c r="N280" s="44">
        <v>7930</v>
      </c>
    </row>
    <row r="281" spans="1:14" ht="100.5" customHeight="1">
      <c r="A281" s="8"/>
      <c r="C281" s="8"/>
      <c r="E281" s="8"/>
      <c r="F281" s="49" t="s">
        <v>484</v>
      </c>
      <c r="G281" s="41" t="s">
        <v>80</v>
      </c>
      <c r="H281" s="50"/>
      <c r="I281" s="50"/>
      <c r="J281" s="50"/>
      <c r="K281" s="50"/>
      <c r="L281" s="51">
        <f>L282+L291+L304+L307+L314</f>
        <v>430087.5</v>
      </c>
      <c r="M281" s="51">
        <f>M282+M291+M304+M307+M314</f>
        <v>183431.3</v>
      </c>
      <c r="N281" s="51">
        <f>N282+N291+N304+N307+N314</f>
        <v>173194.1</v>
      </c>
    </row>
    <row r="282" spans="1:15" ht="49.5" customHeight="1">
      <c r="A282" s="8"/>
      <c r="C282" s="8"/>
      <c r="E282" s="8"/>
      <c r="F282" s="37" t="s">
        <v>164</v>
      </c>
      <c r="G282" s="38" t="s">
        <v>80</v>
      </c>
      <c r="H282" s="38" t="s">
        <v>15</v>
      </c>
      <c r="I282" s="50"/>
      <c r="J282" s="50"/>
      <c r="K282" s="50"/>
      <c r="L282" s="44">
        <f>L283+L285+L287+L289</f>
        <v>257727.4</v>
      </c>
      <c r="M282" s="44">
        <f>M283+M285+M287+M289</f>
        <v>55545.700000000004</v>
      </c>
      <c r="N282" s="44">
        <f>N283+N285+N287+N289</f>
        <v>4978.8</v>
      </c>
      <c r="O282" s="60"/>
    </row>
    <row r="283" spans="1:14" s="7" customFormat="1" ht="49.5">
      <c r="A283" s="5" t="s">
        <v>120</v>
      </c>
      <c r="B283" s="6" t="s">
        <v>121</v>
      </c>
      <c r="C283" s="5" t="s">
        <v>12</v>
      </c>
      <c r="D283" s="6" t="s">
        <v>13</v>
      </c>
      <c r="E283" s="5" t="s">
        <v>14</v>
      </c>
      <c r="F283" s="37" t="s">
        <v>362</v>
      </c>
      <c r="G283" s="38" t="s">
        <v>80</v>
      </c>
      <c r="H283" s="38" t="s">
        <v>15</v>
      </c>
      <c r="I283" s="38" t="s">
        <v>18</v>
      </c>
      <c r="J283" s="38" t="s">
        <v>163</v>
      </c>
      <c r="K283" s="58"/>
      <c r="L283" s="44">
        <f>L284</f>
        <v>12423.3</v>
      </c>
      <c r="M283" s="44">
        <f>M284</f>
        <v>3999.3</v>
      </c>
      <c r="N283" s="44">
        <f>N284</f>
        <v>4978.8</v>
      </c>
    </row>
    <row r="284" spans="1:14" s="7" customFormat="1" ht="49.5">
      <c r="A284" s="5"/>
      <c r="B284" s="6"/>
      <c r="C284" s="5"/>
      <c r="D284" s="6"/>
      <c r="E284" s="5"/>
      <c r="F284" s="37" t="s">
        <v>17</v>
      </c>
      <c r="G284" s="38" t="s">
        <v>80</v>
      </c>
      <c r="H284" s="38" t="s">
        <v>15</v>
      </c>
      <c r="I284" s="38" t="s">
        <v>18</v>
      </c>
      <c r="J284" s="38" t="s">
        <v>163</v>
      </c>
      <c r="K284" s="58">
        <v>240</v>
      </c>
      <c r="L284" s="44">
        <v>12423.3</v>
      </c>
      <c r="M284" s="44">
        <v>3999.3</v>
      </c>
      <c r="N284" s="44">
        <v>4978.8</v>
      </c>
    </row>
    <row r="285" spans="1:14" s="7" customFormat="1" ht="163.5" customHeight="1">
      <c r="A285" s="5"/>
      <c r="B285" s="6"/>
      <c r="C285" s="5"/>
      <c r="D285" s="6"/>
      <c r="E285" s="5"/>
      <c r="F285" s="37" t="s">
        <v>532</v>
      </c>
      <c r="G285" s="38" t="s">
        <v>80</v>
      </c>
      <c r="H285" s="38" t="s">
        <v>15</v>
      </c>
      <c r="I285" s="38" t="s">
        <v>18</v>
      </c>
      <c r="J285" s="38" t="s">
        <v>557</v>
      </c>
      <c r="K285" s="58"/>
      <c r="L285" s="44">
        <f>L286</f>
        <v>229780.4</v>
      </c>
      <c r="M285" s="44">
        <f>M286</f>
        <v>0</v>
      </c>
      <c r="N285" s="44">
        <f>N286</f>
        <v>0</v>
      </c>
    </row>
    <row r="286" spans="1:14" s="7" customFormat="1" ht="18.75">
      <c r="A286" s="5"/>
      <c r="B286" s="6"/>
      <c r="C286" s="5"/>
      <c r="D286" s="6"/>
      <c r="E286" s="5"/>
      <c r="F286" s="37" t="s">
        <v>82</v>
      </c>
      <c r="G286" s="38" t="s">
        <v>80</v>
      </c>
      <c r="H286" s="38" t="s">
        <v>15</v>
      </c>
      <c r="I286" s="38" t="s">
        <v>18</v>
      </c>
      <c r="J286" s="38" t="s">
        <v>557</v>
      </c>
      <c r="K286" s="58">
        <v>410</v>
      </c>
      <c r="L286" s="44">
        <v>229780.4</v>
      </c>
      <c r="M286" s="44">
        <v>0</v>
      </c>
      <c r="N286" s="44">
        <v>0</v>
      </c>
    </row>
    <row r="287" spans="1:14" s="7" customFormat="1" ht="34.5" customHeight="1">
      <c r="A287" s="5"/>
      <c r="B287" s="6"/>
      <c r="C287" s="5"/>
      <c r="D287" s="6"/>
      <c r="E287" s="5"/>
      <c r="F287" s="37" t="s">
        <v>531</v>
      </c>
      <c r="G287" s="38" t="s">
        <v>80</v>
      </c>
      <c r="H287" s="38" t="s">
        <v>15</v>
      </c>
      <c r="I287" s="38" t="s">
        <v>18</v>
      </c>
      <c r="J287" s="38" t="s">
        <v>533</v>
      </c>
      <c r="K287" s="58"/>
      <c r="L287" s="44">
        <f>L288</f>
        <v>0</v>
      </c>
      <c r="M287" s="44">
        <f>M288</f>
        <v>51546.4</v>
      </c>
      <c r="N287" s="44">
        <f>N288</f>
        <v>0</v>
      </c>
    </row>
    <row r="288" spans="1:14" s="7" customFormat="1" ht="49.5">
      <c r="A288" s="5"/>
      <c r="B288" s="6"/>
      <c r="C288" s="5"/>
      <c r="D288" s="6"/>
      <c r="E288" s="5"/>
      <c r="F288" s="37" t="s">
        <v>17</v>
      </c>
      <c r="G288" s="38" t="s">
        <v>80</v>
      </c>
      <c r="H288" s="38" t="s">
        <v>15</v>
      </c>
      <c r="I288" s="38" t="s">
        <v>18</v>
      </c>
      <c r="J288" s="38" t="s">
        <v>533</v>
      </c>
      <c r="K288" s="58">
        <v>240</v>
      </c>
      <c r="L288" s="44">
        <v>0</v>
      </c>
      <c r="M288" s="44">
        <f>50000+1546.4</f>
        <v>51546.4</v>
      </c>
      <c r="N288" s="44">
        <v>0</v>
      </c>
    </row>
    <row r="289" spans="1:14" s="7" customFormat="1" ht="33">
      <c r="A289" s="5"/>
      <c r="B289" s="6"/>
      <c r="C289" s="5"/>
      <c r="D289" s="6"/>
      <c r="E289" s="5"/>
      <c r="F289" s="37" t="s">
        <v>586</v>
      </c>
      <c r="G289" s="38" t="s">
        <v>80</v>
      </c>
      <c r="H289" s="38" t="s">
        <v>15</v>
      </c>
      <c r="I289" s="38" t="s">
        <v>18</v>
      </c>
      <c r="J289" s="38" t="s">
        <v>585</v>
      </c>
      <c r="K289" s="58"/>
      <c r="L289" s="44">
        <f>L290</f>
        <v>15523.7</v>
      </c>
      <c r="M289" s="44">
        <f>M290</f>
        <v>0</v>
      </c>
      <c r="N289" s="44">
        <f>N290</f>
        <v>0</v>
      </c>
    </row>
    <row r="290" spans="1:14" s="7" customFormat="1" ht="49.5">
      <c r="A290" s="5"/>
      <c r="B290" s="6"/>
      <c r="C290" s="5"/>
      <c r="D290" s="6"/>
      <c r="E290" s="5"/>
      <c r="F290" s="37" t="s">
        <v>17</v>
      </c>
      <c r="G290" s="38" t="s">
        <v>80</v>
      </c>
      <c r="H290" s="38" t="s">
        <v>15</v>
      </c>
      <c r="I290" s="38" t="s">
        <v>18</v>
      </c>
      <c r="J290" s="38" t="s">
        <v>585</v>
      </c>
      <c r="K290" s="58">
        <v>240</v>
      </c>
      <c r="L290" s="44">
        <v>15523.7</v>
      </c>
      <c r="M290" s="44">
        <v>0</v>
      </c>
      <c r="N290" s="44">
        <v>0</v>
      </c>
    </row>
    <row r="291" spans="1:14" s="7" customFormat="1" ht="33">
      <c r="A291" s="5"/>
      <c r="B291" s="6"/>
      <c r="C291" s="5"/>
      <c r="D291" s="6"/>
      <c r="E291" s="5"/>
      <c r="F291" s="37" t="s">
        <v>165</v>
      </c>
      <c r="G291" s="38" t="s">
        <v>80</v>
      </c>
      <c r="H291" s="38" t="s">
        <v>23</v>
      </c>
      <c r="I291" s="38"/>
      <c r="J291" s="38"/>
      <c r="K291" s="58"/>
      <c r="L291" s="44">
        <f>L292+L295+L298+L301</f>
        <v>106121.59999999999</v>
      </c>
      <c r="M291" s="44">
        <f>M292+M295+M298+M301</f>
        <v>106121.59999999999</v>
      </c>
      <c r="N291" s="44">
        <f>N292+N295+N298+N301</f>
        <v>106121.59999999999</v>
      </c>
    </row>
    <row r="292" spans="1:14" s="7" customFormat="1" ht="33">
      <c r="A292" s="5"/>
      <c r="B292" s="6"/>
      <c r="C292" s="5"/>
      <c r="D292" s="6"/>
      <c r="E292" s="5"/>
      <c r="F292" s="37" t="s">
        <v>481</v>
      </c>
      <c r="G292" s="38" t="s">
        <v>80</v>
      </c>
      <c r="H292" s="38" t="s">
        <v>23</v>
      </c>
      <c r="I292" s="38" t="s">
        <v>10</v>
      </c>
      <c r="J292" s="38"/>
      <c r="K292" s="58"/>
      <c r="L292" s="44">
        <f aca="true" t="shared" si="4" ref="L292:N293">L293</f>
        <v>55847.9</v>
      </c>
      <c r="M292" s="44">
        <f t="shared" si="4"/>
        <v>55847.9</v>
      </c>
      <c r="N292" s="44">
        <f t="shared" si="4"/>
        <v>55847.9</v>
      </c>
    </row>
    <row r="293" spans="1:14" ht="132">
      <c r="A293" s="8"/>
      <c r="C293" s="8"/>
      <c r="E293" s="8"/>
      <c r="F293" s="37" t="s">
        <v>480</v>
      </c>
      <c r="G293" s="38" t="s">
        <v>80</v>
      </c>
      <c r="H293" s="38" t="s">
        <v>23</v>
      </c>
      <c r="I293" s="38" t="s">
        <v>10</v>
      </c>
      <c r="J293" s="38" t="s">
        <v>461</v>
      </c>
      <c r="K293" s="58"/>
      <c r="L293" s="44">
        <f t="shared" si="4"/>
        <v>55847.9</v>
      </c>
      <c r="M293" s="44">
        <f t="shared" si="4"/>
        <v>55847.9</v>
      </c>
      <c r="N293" s="44">
        <f t="shared" si="4"/>
        <v>55847.9</v>
      </c>
    </row>
    <row r="294" spans="1:14" ht="82.5">
      <c r="A294" s="8"/>
      <c r="C294" s="8"/>
      <c r="E294" s="8"/>
      <c r="F294" s="37" t="s">
        <v>265</v>
      </c>
      <c r="G294" s="38" t="s">
        <v>80</v>
      </c>
      <c r="H294" s="38" t="s">
        <v>23</v>
      </c>
      <c r="I294" s="38" t="s">
        <v>10</v>
      </c>
      <c r="J294" s="38" t="s">
        <v>461</v>
      </c>
      <c r="K294" s="58">
        <v>810</v>
      </c>
      <c r="L294" s="44">
        <v>55847.9</v>
      </c>
      <c r="M294" s="44">
        <v>55847.9</v>
      </c>
      <c r="N294" s="44">
        <v>55847.9</v>
      </c>
    </row>
    <row r="295" spans="1:14" ht="33">
      <c r="A295" s="8"/>
      <c r="C295" s="8"/>
      <c r="E295" s="8"/>
      <c r="F295" s="37" t="s">
        <v>482</v>
      </c>
      <c r="G295" s="38" t="s">
        <v>80</v>
      </c>
      <c r="H295" s="38" t="s">
        <v>23</v>
      </c>
      <c r="I295" s="38" t="s">
        <v>46</v>
      </c>
      <c r="J295" s="38"/>
      <c r="K295" s="58"/>
      <c r="L295" s="44">
        <f aca="true" t="shared" si="5" ref="L295:N296">L296</f>
        <v>15100</v>
      </c>
      <c r="M295" s="44">
        <f t="shared" si="5"/>
        <v>15100</v>
      </c>
      <c r="N295" s="44">
        <f t="shared" si="5"/>
        <v>15100</v>
      </c>
    </row>
    <row r="296" spans="1:14" ht="132">
      <c r="A296" s="8"/>
      <c r="C296" s="8"/>
      <c r="E296" s="8"/>
      <c r="F296" s="37" t="s">
        <v>480</v>
      </c>
      <c r="G296" s="38" t="s">
        <v>80</v>
      </c>
      <c r="H296" s="38" t="s">
        <v>23</v>
      </c>
      <c r="I296" s="38" t="s">
        <v>46</v>
      </c>
      <c r="J296" s="38" t="s">
        <v>461</v>
      </c>
      <c r="K296" s="58"/>
      <c r="L296" s="44">
        <f t="shared" si="5"/>
        <v>15100</v>
      </c>
      <c r="M296" s="44">
        <f t="shared" si="5"/>
        <v>15100</v>
      </c>
      <c r="N296" s="44">
        <f t="shared" si="5"/>
        <v>15100</v>
      </c>
    </row>
    <row r="297" spans="1:15" ht="82.5">
      <c r="A297" s="8"/>
      <c r="C297" s="8"/>
      <c r="E297" s="8"/>
      <c r="F297" s="37" t="s">
        <v>265</v>
      </c>
      <c r="G297" s="38" t="s">
        <v>80</v>
      </c>
      <c r="H297" s="38" t="s">
        <v>23</v>
      </c>
      <c r="I297" s="38" t="s">
        <v>46</v>
      </c>
      <c r="J297" s="38" t="s">
        <v>461</v>
      </c>
      <c r="K297" s="58">
        <v>810</v>
      </c>
      <c r="L297" s="44">
        <v>15100</v>
      </c>
      <c r="M297" s="44">
        <v>15100</v>
      </c>
      <c r="N297" s="44">
        <v>15100</v>
      </c>
      <c r="O297" s="60"/>
    </row>
    <row r="298" spans="1:14" ht="33">
      <c r="A298" s="8"/>
      <c r="C298" s="8"/>
      <c r="E298" s="8"/>
      <c r="F298" s="37" t="s">
        <v>485</v>
      </c>
      <c r="G298" s="38" t="s">
        <v>80</v>
      </c>
      <c r="H298" s="38" t="s">
        <v>23</v>
      </c>
      <c r="I298" s="38" t="s">
        <v>74</v>
      </c>
      <c r="J298" s="38"/>
      <c r="K298" s="58"/>
      <c r="L298" s="44">
        <f aca="true" t="shared" si="6" ref="L298:N299">L299</f>
        <v>2800</v>
      </c>
      <c r="M298" s="44">
        <f t="shared" si="6"/>
        <v>2800</v>
      </c>
      <c r="N298" s="44">
        <f t="shared" si="6"/>
        <v>2800</v>
      </c>
    </row>
    <row r="299" spans="1:14" ht="132">
      <c r="A299" s="8"/>
      <c r="C299" s="8"/>
      <c r="E299" s="8"/>
      <c r="F299" s="37" t="s">
        <v>480</v>
      </c>
      <c r="G299" s="38" t="s">
        <v>80</v>
      </c>
      <c r="H299" s="38" t="s">
        <v>23</v>
      </c>
      <c r="I299" s="38" t="s">
        <v>74</v>
      </c>
      <c r="J299" s="38" t="s">
        <v>461</v>
      </c>
      <c r="K299" s="58"/>
      <c r="L299" s="44">
        <f t="shared" si="6"/>
        <v>2800</v>
      </c>
      <c r="M299" s="44">
        <f t="shared" si="6"/>
        <v>2800</v>
      </c>
      <c r="N299" s="44">
        <f t="shared" si="6"/>
        <v>2800</v>
      </c>
    </row>
    <row r="300" spans="1:14" ht="82.5">
      <c r="A300" s="8"/>
      <c r="C300" s="8"/>
      <c r="E300" s="8"/>
      <c r="F300" s="37" t="s">
        <v>265</v>
      </c>
      <c r="G300" s="38" t="s">
        <v>80</v>
      </c>
      <c r="H300" s="38" t="s">
        <v>23</v>
      </c>
      <c r="I300" s="38" t="s">
        <v>74</v>
      </c>
      <c r="J300" s="38" t="s">
        <v>461</v>
      </c>
      <c r="K300" s="58">
        <v>810</v>
      </c>
      <c r="L300" s="44">
        <v>2800</v>
      </c>
      <c r="M300" s="44">
        <v>2800</v>
      </c>
      <c r="N300" s="44">
        <v>2800</v>
      </c>
    </row>
    <row r="301" spans="1:14" ht="33">
      <c r="A301" s="8"/>
      <c r="C301" s="8"/>
      <c r="E301" s="8"/>
      <c r="F301" s="37" t="s">
        <v>483</v>
      </c>
      <c r="G301" s="38" t="s">
        <v>80</v>
      </c>
      <c r="H301" s="38" t="s">
        <v>23</v>
      </c>
      <c r="I301" s="38" t="s">
        <v>76</v>
      </c>
      <c r="J301" s="38"/>
      <c r="K301" s="58"/>
      <c r="L301" s="44">
        <f aca="true" t="shared" si="7" ref="L301:N302">L302</f>
        <v>32373.7</v>
      </c>
      <c r="M301" s="44">
        <f t="shared" si="7"/>
        <v>32373.7</v>
      </c>
      <c r="N301" s="44">
        <f t="shared" si="7"/>
        <v>32373.7</v>
      </c>
    </row>
    <row r="302" spans="1:14" ht="132">
      <c r="A302" s="8"/>
      <c r="C302" s="8"/>
      <c r="E302" s="8"/>
      <c r="F302" s="37" t="s">
        <v>480</v>
      </c>
      <c r="G302" s="38" t="s">
        <v>80</v>
      </c>
      <c r="H302" s="38" t="s">
        <v>23</v>
      </c>
      <c r="I302" s="38" t="s">
        <v>76</v>
      </c>
      <c r="J302" s="38" t="s">
        <v>461</v>
      </c>
      <c r="K302" s="58"/>
      <c r="L302" s="44">
        <f t="shared" si="7"/>
        <v>32373.7</v>
      </c>
      <c r="M302" s="44">
        <f t="shared" si="7"/>
        <v>32373.7</v>
      </c>
      <c r="N302" s="44">
        <f t="shared" si="7"/>
        <v>32373.7</v>
      </c>
    </row>
    <row r="303" spans="1:14" ht="82.5">
      <c r="A303" s="8"/>
      <c r="C303" s="8"/>
      <c r="E303" s="8"/>
      <c r="F303" s="37" t="s">
        <v>265</v>
      </c>
      <c r="G303" s="38" t="s">
        <v>80</v>
      </c>
      <c r="H303" s="38" t="s">
        <v>23</v>
      </c>
      <c r="I303" s="38" t="s">
        <v>76</v>
      </c>
      <c r="J303" s="38" t="s">
        <v>461</v>
      </c>
      <c r="K303" s="58">
        <v>810</v>
      </c>
      <c r="L303" s="44">
        <v>32373.7</v>
      </c>
      <c r="M303" s="44">
        <v>32373.7</v>
      </c>
      <c r="N303" s="44">
        <v>32373.7</v>
      </c>
    </row>
    <row r="304" spans="1:14" ht="33">
      <c r="A304" s="8"/>
      <c r="C304" s="8"/>
      <c r="E304" s="8"/>
      <c r="F304" s="37" t="s">
        <v>225</v>
      </c>
      <c r="G304" s="38" t="s">
        <v>80</v>
      </c>
      <c r="H304" s="38" t="s">
        <v>34</v>
      </c>
      <c r="I304" s="38"/>
      <c r="J304" s="38"/>
      <c r="K304" s="58"/>
      <c r="L304" s="44">
        <f aca="true" t="shared" si="8" ref="L304:N305">L305</f>
        <v>800</v>
      </c>
      <c r="M304" s="44">
        <f t="shared" si="8"/>
        <v>300</v>
      </c>
      <c r="N304" s="44">
        <f t="shared" si="8"/>
        <v>300</v>
      </c>
    </row>
    <row r="305" spans="1:14" ht="49.5">
      <c r="A305" s="8"/>
      <c r="C305" s="8"/>
      <c r="E305" s="8"/>
      <c r="F305" s="56" t="s">
        <v>268</v>
      </c>
      <c r="G305" s="38" t="s">
        <v>80</v>
      </c>
      <c r="H305" s="38" t="s">
        <v>34</v>
      </c>
      <c r="I305" s="38" t="s">
        <v>18</v>
      </c>
      <c r="J305" s="38" t="s">
        <v>224</v>
      </c>
      <c r="K305" s="58"/>
      <c r="L305" s="44">
        <f>L306</f>
        <v>800</v>
      </c>
      <c r="M305" s="44">
        <f t="shared" si="8"/>
        <v>300</v>
      </c>
      <c r="N305" s="44">
        <f t="shared" si="8"/>
        <v>300</v>
      </c>
    </row>
    <row r="306" spans="1:14" ht="49.5">
      <c r="A306" s="8" t="s">
        <v>120</v>
      </c>
      <c r="B306" s="9" t="s">
        <v>121</v>
      </c>
      <c r="C306" s="8" t="s">
        <v>122</v>
      </c>
      <c r="D306" s="9" t="s">
        <v>123</v>
      </c>
      <c r="E306" s="8" t="s">
        <v>75</v>
      </c>
      <c r="F306" s="37" t="s">
        <v>17</v>
      </c>
      <c r="G306" s="38" t="s">
        <v>80</v>
      </c>
      <c r="H306" s="38" t="s">
        <v>34</v>
      </c>
      <c r="I306" s="38" t="s">
        <v>18</v>
      </c>
      <c r="J306" s="38" t="s">
        <v>224</v>
      </c>
      <c r="K306" s="38" t="s">
        <v>16</v>
      </c>
      <c r="L306" s="44">
        <v>800</v>
      </c>
      <c r="M306" s="44">
        <v>300</v>
      </c>
      <c r="N306" s="44">
        <v>300</v>
      </c>
    </row>
    <row r="307" spans="1:14" ht="18.75">
      <c r="A307" s="8"/>
      <c r="C307" s="8"/>
      <c r="E307" s="8"/>
      <c r="F307" s="37" t="s">
        <v>297</v>
      </c>
      <c r="G307" s="38" t="s">
        <v>80</v>
      </c>
      <c r="H307" s="38" t="s">
        <v>39</v>
      </c>
      <c r="I307" s="38"/>
      <c r="J307" s="38"/>
      <c r="K307" s="38"/>
      <c r="L307" s="44">
        <f>L308+L310+L312</f>
        <v>63938.5</v>
      </c>
      <c r="M307" s="44">
        <f>M308+M310+M312</f>
        <v>20464</v>
      </c>
      <c r="N307" s="44">
        <f>N308+N310+N312</f>
        <v>26618.6</v>
      </c>
    </row>
    <row r="308" spans="1:14" ht="115.5">
      <c r="A308" s="8"/>
      <c r="C308" s="8"/>
      <c r="E308" s="8"/>
      <c r="F308" s="37" t="s">
        <v>296</v>
      </c>
      <c r="G308" s="38" t="s">
        <v>80</v>
      </c>
      <c r="H308" s="38" t="s">
        <v>39</v>
      </c>
      <c r="I308" s="38" t="s">
        <v>18</v>
      </c>
      <c r="J308" s="38" t="s">
        <v>432</v>
      </c>
      <c r="K308" s="38"/>
      <c r="L308" s="44">
        <f>L309</f>
        <v>12392.1</v>
      </c>
      <c r="M308" s="44">
        <f>M309</f>
        <v>5000</v>
      </c>
      <c r="N308" s="44">
        <f>N309</f>
        <v>6000</v>
      </c>
    </row>
    <row r="309" spans="1:14" ht="49.5">
      <c r="A309" s="8"/>
      <c r="C309" s="8"/>
      <c r="E309" s="8"/>
      <c r="F309" s="37" t="s">
        <v>17</v>
      </c>
      <c r="G309" s="38" t="s">
        <v>80</v>
      </c>
      <c r="H309" s="38" t="s">
        <v>39</v>
      </c>
      <c r="I309" s="38" t="s">
        <v>18</v>
      </c>
      <c r="J309" s="38" t="s">
        <v>432</v>
      </c>
      <c r="K309" s="43" t="s">
        <v>16</v>
      </c>
      <c r="L309" s="44">
        <v>12392.1</v>
      </c>
      <c r="M309" s="44">
        <v>5000</v>
      </c>
      <c r="N309" s="44">
        <v>6000</v>
      </c>
    </row>
    <row r="310" spans="1:14" ht="51.75" customHeight="1">
      <c r="A310" s="8"/>
      <c r="C310" s="8"/>
      <c r="E310" s="8"/>
      <c r="F310" s="37" t="s">
        <v>534</v>
      </c>
      <c r="G310" s="38" t="s">
        <v>80</v>
      </c>
      <c r="H310" s="38" t="s">
        <v>39</v>
      </c>
      <c r="I310" s="38" t="s">
        <v>18</v>
      </c>
      <c r="J310" s="38" t="s">
        <v>535</v>
      </c>
      <c r="K310" s="43"/>
      <c r="L310" s="44">
        <f>L311</f>
        <v>5154.6</v>
      </c>
      <c r="M310" s="44">
        <f>M311</f>
        <v>0</v>
      </c>
      <c r="N310" s="44">
        <f>N311</f>
        <v>0</v>
      </c>
    </row>
    <row r="311" spans="1:14" ht="49.5">
      <c r="A311" s="8"/>
      <c r="C311" s="8"/>
      <c r="E311" s="8"/>
      <c r="F311" s="37" t="s">
        <v>17</v>
      </c>
      <c r="G311" s="38" t="s">
        <v>80</v>
      </c>
      <c r="H311" s="38" t="s">
        <v>39</v>
      </c>
      <c r="I311" s="38" t="s">
        <v>18</v>
      </c>
      <c r="J311" s="38" t="s">
        <v>535</v>
      </c>
      <c r="K311" s="43" t="s">
        <v>16</v>
      </c>
      <c r="L311" s="44">
        <v>5154.6</v>
      </c>
      <c r="M311" s="44">
        <v>0</v>
      </c>
      <c r="N311" s="44">
        <v>0</v>
      </c>
    </row>
    <row r="312" spans="1:14" ht="115.5">
      <c r="A312" s="8"/>
      <c r="C312" s="8"/>
      <c r="E312" s="8"/>
      <c r="F312" s="37" t="s">
        <v>296</v>
      </c>
      <c r="G312" s="38" t="s">
        <v>80</v>
      </c>
      <c r="H312" s="38" t="s">
        <v>39</v>
      </c>
      <c r="I312" s="38" t="s">
        <v>18</v>
      </c>
      <c r="J312" s="38" t="s">
        <v>457</v>
      </c>
      <c r="K312" s="38"/>
      <c r="L312" s="44">
        <f>L313</f>
        <v>46391.8</v>
      </c>
      <c r="M312" s="44">
        <f>M313</f>
        <v>15464</v>
      </c>
      <c r="N312" s="44">
        <f>N313</f>
        <v>20618.6</v>
      </c>
    </row>
    <row r="313" spans="1:14" ht="49.5">
      <c r="A313" s="8"/>
      <c r="C313" s="8"/>
      <c r="E313" s="8"/>
      <c r="F313" s="37" t="s">
        <v>17</v>
      </c>
      <c r="G313" s="38" t="s">
        <v>80</v>
      </c>
      <c r="H313" s="38" t="s">
        <v>39</v>
      </c>
      <c r="I313" s="38" t="s">
        <v>18</v>
      </c>
      <c r="J313" s="38" t="s">
        <v>457</v>
      </c>
      <c r="K313" s="38" t="s">
        <v>16</v>
      </c>
      <c r="L313" s="44">
        <v>46391.8</v>
      </c>
      <c r="M313" s="44">
        <v>15464</v>
      </c>
      <c r="N313" s="44">
        <f>618.6+20000</f>
        <v>20618.6</v>
      </c>
    </row>
    <row r="314" spans="1:14" ht="35.25" customHeight="1">
      <c r="A314" s="8"/>
      <c r="C314" s="8"/>
      <c r="E314" s="8"/>
      <c r="F314" s="37" t="s">
        <v>488</v>
      </c>
      <c r="G314" s="38" t="s">
        <v>80</v>
      </c>
      <c r="H314" s="38" t="s">
        <v>261</v>
      </c>
      <c r="I314" s="38"/>
      <c r="J314" s="38"/>
      <c r="K314" s="38"/>
      <c r="L314" s="44">
        <f>L315+L317</f>
        <v>1500</v>
      </c>
      <c r="M314" s="44">
        <f>M315+M317</f>
        <v>1000</v>
      </c>
      <c r="N314" s="44">
        <f>N315+N317</f>
        <v>35175.100000000006</v>
      </c>
    </row>
    <row r="315" spans="1:14" ht="35.25" customHeight="1">
      <c r="A315" s="8"/>
      <c r="C315" s="8"/>
      <c r="E315" s="8"/>
      <c r="F315" s="37" t="s">
        <v>490</v>
      </c>
      <c r="G315" s="38" t="s">
        <v>80</v>
      </c>
      <c r="H315" s="38" t="s">
        <v>261</v>
      </c>
      <c r="I315" s="38" t="s">
        <v>18</v>
      </c>
      <c r="J315" s="38" t="s">
        <v>489</v>
      </c>
      <c r="K315" s="38"/>
      <c r="L315" s="44">
        <f>L316</f>
        <v>1500</v>
      </c>
      <c r="M315" s="44">
        <f>M316</f>
        <v>1000</v>
      </c>
      <c r="N315" s="44">
        <f>N316</f>
        <v>0</v>
      </c>
    </row>
    <row r="316" spans="1:14" ht="35.25" customHeight="1">
      <c r="A316" s="8"/>
      <c r="C316" s="8"/>
      <c r="E316" s="8"/>
      <c r="F316" s="37" t="s">
        <v>17</v>
      </c>
      <c r="G316" s="38" t="s">
        <v>80</v>
      </c>
      <c r="H316" s="38" t="s">
        <v>261</v>
      </c>
      <c r="I316" s="38" t="s">
        <v>18</v>
      </c>
      <c r="J316" s="38" t="s">
        <v>489</v>
      </c>
      <c r="K316" s="38" t="s">
        <v>16</v>
      </c>
      <c r="L316" s="44">
        <v>1500</v>
      </c>
      <c r="M316" s="44">
        <v>1000</v>
      </c>
      <c r="N316" s="44">
        <v>0</v>
      </c>
    </row>
    <row r="317" spans="1:14" ht="21" customHeight="1">
      <c r="A317" s="8"/>
      <c r="C317" s="8"/>
      <c r="E317" s="8"/>
      <c r="F317" s="37" t="s">
        <v>504</v>
      </c>
      <c r="G317" s="43" t="s">
        <v>80</v>
      </c>
      <c r="H317" s="43" t="s">
        <v>261</v>
      </c>
      <c r="I317" s="43" t="s">
        <v>18</v>
      </c>
      <c r="J317" s="43" t="s">
        <v>520</v>
      </c>
      <c r="K317" s="38"/>
      <c r="L317" s="44">
        <f>L318</f>
        <v>0</v>
      </c>
      <c r="M317" s="44">
        <f>M318</f>
        <v>0</v>
      </c>
      <c r="N317" s="44">
        <f>N318</f>
        <v>35175.100000000006</v>
      </c>
    </row>
    <row r="318" spans="1:14" ht="21" customHeight="1">
      <c r="A318" s="8"/>
      <c r="C318" s="8"/>
      <c r="E318" s="8"/>
      <c r="F318" s="37" t="s">
        <v>82</v>
      </c>
      <c r="G318" s="43" t="s">
        <v>80</v>
      </c>
      <c r="H318" s="43" t="s">
        <v>261</v>
      </c>
      <c r="I318" s="43" t="s">
        <v>18</v>
      </c>
      <c r="J318" s="43" t="s">
        <v>520</v>
      </c>
      <c r="K318" s="43" t="s">
        <v>81</v>
      </c>
      <c r="L318" s="44">
        <v>0</v>
      </c>
      <c r="M318" s="44">
        <v>0</v>
      </c>
      <c r="N318" s="44">
        <f>1055.3+34119.8</f>
        <v>35175.100000000006</v>
      </c>
    </row>
    <row r="319" spans="1:14" ht="99">
      <c r="A319" s="8"/>
      <c r="C319" s="8"/>
      <c r="E319" s="8"/>
      <c r="F319" s="49" t="s">
        <v>440</v>
      </c>
      <c r="G319" s="41" t="s">
        <v>83</v>
      </c>
      <c r="H319" s="38"/>
      <c r="I319" s="38"/>
      <c r="J319" s="38"/>
      <c r="K319" s="38"/>
      <c r="L319" s="51">
        <f>L320+L333+L338+L341+L344</f>
        <v>9069.5</v>
      </c>
      <c r="M319" s="51">
        <f>M320+M333+M338+M341+M344</f>
        <v>3690</v>
      </c>
      <c r="N319" s="51">
        <f>N320+N333+N338+N341+N344</f>
        <v>3690</v>
      </c>
    </row>
    <row r="320" spans="1:14" ht="82.5">
      <c r="A320" s="8"/>
      <c r="C320" s="8"/>
      <c r="E320" s="8"/>
      <c r="F320" s="37" t="s">
        <v>379</v>
      </c>
      <c r="G320" s="38" t="s">
        <v>83</v>
      </c>
      <c r="H320" s="38" t="s">
        <v>15</v>
      </c>
      <c r="I320" s="38"/>
      <c r="J320" s="38"/>
      <c r="K320" s="38"/>
      <c r="L320" s="44">
        <f>L321+L323+L325+L327+L329+L331</f>
        <v>6913</v>
      </c>
      <c r="M320" s="44">
        <f>M321+M323+M325+M327+M329+M331</f>
        <v>3050</v>
      </c>
      <c r="N320" s="44">
        <f>N321+N323+N325+N327+N329+N331</f>
        <v>3050</v>
      </c>
    </row>
    <row r="321" spans="1:14" ht="33">
      <c r="A321" s="8"/>
      <c r="C321" s="8"/>
      <c r="E321" s="8"/>
      <c r="F321" s="37" t="s">
        <v>455</v>
      </c>
      <c r="G321" s="38" t="s">
        <v>83</v>
      </c>
      <c r="H321" s="38" t="s">
        <v>15</v>
      </c>
      <c r="I321" s="38" t="s">
        <v>18</v>
      </c>
      <c r="J321" s="38" t="s">
        <v>166</v>
      </c>
      <c r="K321" s="38"/>
      <c r="L321" s="44">
        <f>L322</f>
        <v>4100</v>
      </c>
      <c r="M321" s="44">
        <f>M322</f>
        <v>2250</v>
      </c>
      <c r="N321" s="44">
        <f>N322</f>
        <v>2250</v>
      </c>
    </row>
    <row r="322" spans="1:15" ht="33">
      <c r="A322" s="8" t="s">
        <v>120</v>
      </c>
      <c r="B322" s="9" t="s">
        <v>121</v>
      </c>
      <c r="C322" s="8" t="s">
        <v>122</v>
      </c>
      <c r="D322" s="9" t="s">
        <v>123</v>
      </c>
      <c r="E322" s="8" t="s">
        <v>26</v>
      </c>
      <c r="F322" s="37" t="s">
        <v>29</v>
      </c>
      <c r="G322" s="38" t="s">
        <v>83</v>
      </c>
      <c r="H322" s="38" t="s">
        <v>15</v>
      </c>
      <c r="I322" s="38" t="s">
        <v>18</v>
      </c>
      <c r="J322" s="38" t="s">
        <v>166</v>
      </c>
      <c r="K322" s="38" t="s">
        <v>28</v>
      </c>
      <c r="L322" s="44">
        <v>4100</v>
      </c>
      <c r="M322" s="44">
        <v>2250</v>
      </c>
      <c r="N322" s="44">
        <v>2250</v>
      </c>
      <c r="O322" s="60"/>
    </row>
    <row r="323" spans="1:15" ht="49.5">
      <c r="A323" s="8"/>
      <c r="C323" s="8"/>
      <c r="E323" s="8"/>
      <c r="F323" s="37" t="s">
        <v>458</v>
      </c>
      <c r="G323" s="38" t="s">
        <v>83</v>
      </c>
      <c r="H323" s="38" t="s">
        <v>15</v>
      </c>
      <c r="I323" s="38" t="s">
        <v>18</v>
      </c>
      <c r="J323" s="38" t="s">
        <v>459</v>
      </c>
      <c r="K323" s="38"/>
      <c r="L323" s="44">
        <f>L324</f>
        <v>1355</v>
      </c>
      <c r="M323" s="44">
        <f>M324</f>
        <v>500</v>
      </c>
      <c r="N323" s="44">
        <f>N324</f>
        <v>500</v>
      </c>
      <c r="O323" s="60"/>
    </row>
    <row r="324" spans="1:14" ht="49.5">
      <c r="A324" s="8" t="s">
        <v>120</v>
      </c>
      <c r="B324" s="9" t="s">
        <v>121</v>
      </c>
      <c r="C324" s="8" t="s">
        <v>124</v>
      </c>
      <c r="D324" s="9" t="s">
        <v>125</v>
      </c>
      <c r="E324" s="8" t="s">
        <v>14</v>
      </c>
      <c r="F324" s="37" t="s">
        <v>17</v>
      </c>
      <c r="G324" s="38" t="s">
        <v>83</v>
      </c>
      <c r="H324" s="38" t="s">
        <v>15</v>
      </c>
      <c r="I324" s="38" t="s">
        <v>18</v>
      </c>
      <c r="J324" s="38" t="s">
        <v>459</v>
      </c>
      <c r="K324" s="38" t="s">
        <v>16</v>
      </c>
      <c r="L324" s="44">
        <v>1355</v>
      </c>
      <c r="M324" s="44">
        <v>500</v>
      </c>
      <c r="N324" s="44">
        <v>500</v>
      </c>
    </row>
    <row r="325" spans="1:14" ht="33">
      <c r="A325" s="8"/>
      <c r="C325" s="8"/>
      <c r="E325" s="8"/>
      <c r="F325" s="37" t="s">
        <v>381</v>
      </c>
      <c r="G325" s="38" t="s">
        <v>83</v>
      </c>
      <c r="H325" s="38" t="s">
        <v>15</v>
      </c>
      <c r="I325" s="38" t="s">
        <v>18</v>
      </c>
      <c r="J325" s="38" t="s">
        <v>377</v>
      </c>
      <c r="K325" s="38"/>
      <c r="L325" s="44">
        <f>L326</f>
        <v>40</v>
      </c>
      <c r="M325" s="44">
        <f>M326</f>
        <v>40</v>
      </c>
      <c r="N325" s="44">
        <f>N326</f>
        <v>40</v>
      </c>
    </row>
    <row r="326" spans="1:14" ht="49.5">
      <c r="A326" s="8"/>
      <c r="C326" s="8"/>
      <c r="E326" s="8"/>
      <c r="F326" s="37" t="s">
        <v>17</v>
      </c>
      <c r="G326" s="38" t="s">
        <v>83</v>
      </c>
      <c r="H326" s="38" t="s">
        <v>15</v>
      </c>
      <c r="I326" s="38" t="s">
        <v>18</v>
      </c>
      <c r="J326" s="38" t="s">
        <v>377</v>
      </c>
      <c r="K326" s="38" t="s">
        <v>16</v>
      </c>
      <c r="L326" s="44">
        <v>40</v>
      </c>
      <c r="M326" s="44">
        <v>40</v>
      </c>
      <c r="N326" s="44">
        <v>40</v>
      </c>
    </row>
    <row r="327" spans="1:14" ht="66">
      <c r="A327" s="8"/>
      <c r="C327" s="8"/>
      <c r="E327" s="8"/>
      <c r="F327" s="37" t="s">
        <v>523</v>
      </c>
      <c r="G327" s="38" t="s">
        <v>83</v>
      </c>
      <c r="H327" s="38" t="s">
        <v>15</v>
      </c>
      <c r="I327" s="38" t="s">
        <v>18</v>
      </c>
      <c r="J327" s="38" t="s">
        <v>522</v>
      </c>
      <c r="K327" s="38"/>
      <c r="L327" s="44">
        <f>L328</f>
        <v>50</v>
      </c>
      <c r="M327" s="44">
        <f>M328</f>
        <v>0</v>
      </c>
      <c r="N327" s="44">
        <f>N328</f>
        <v>0</v>
      </c>
    </row>
    <row r="328" spans="1:14" ht="49.5">
      <c r="A328" s="8"/>
      <c r="C328" s="8"/>
      <c r="E328" s="8"/>
      <c r="F328" s="37" t="s">
        <v>17</v>
      </c>
      <c r="G328" s="38" t="s">
        <v>83</v>
      </c>
      <c r="H328" s="38" t="s">
        <v>15</v>
      </c>
      <c r="I328" s="38" t="s">
        <v>18</v>
      </c>
      <c r="J328" s="38" t="s">
        <v>522</v>
      </c>
      <c r="K328" s="38" t="s">
        <v>16</v>
      </c>
      <c r="L328" s="44">
        <v>50</v>
      </c>
      <c r="M328" s="44">
        <v>0</v>
      </c>
      <c r="N328" s="44">
        <v>0</v>
      </c>
    </row>
    <row r="329" spans="1:14" ht="18.75">
      <c r="A329" s="8"/>
      <c r="C329" s="8"/>
      <c r="E329" s="8"/>
      <c r="F329" s="37" t="s">
        <v>524</v>
      </c>
      <c r="G329" s="38" t="s">
        <v>83</v>
      </c>
      <c r="H329" s="38" t="s">
        <v>15</v>
      </c>
      <c r="I329" s="38" t="s">
        <v>18</v>
      </c>
      <c r="J329" s="38" t="s">
        <v>525</v>
      </c>
      <c r="K329" s="38"/>
      <c r="L329" s="44">
        <f>L330</f>
        <v>10</v>
      </c>
      <c r="M329" s="44">
        <f>M330</f>
        <v>10</v>
      </c>
      <c r="N329" s="44">
        <f>N330</f>
        <v>10</v>
      </c>
    </row>
    <row r="330" spans="1:14" ht="49.5">
      <c r="A330" s="8"/>
      <c r="C330" s="8"/>
      <c r="E330" s="8"/>
      <c r="F330" s="37" t="s">
        <v>17</v>
      </c>
      <c r="G330" s="38" t="s">
        <v>83</v>
      </c>
      <c r="H330" s="38" t="s">
        <v>15</v>
      </c>
      <c r="I330" s="38" t="s">
        <v>18</v>
      </c>
      <c r="J330" s="38" t="s">
        <v>525</v>
      </c>
      <c r="K330" s="38" t="s">
        <v>16</v>
      </c>
      <c r="L330" s="44">
        <v>10</v>
      </c>
      <c r="M330" s="44">
        <v>10</v>
      </c>
      <c r="N330" s="44">
        <v>10</v>
      </c>
    </row>
    <row r="331" spans="1:14" ht="66">
      <c r="A331" s="8"/>
      <c r="C331" s="8"/>
      <c r="E331" s="8"/>
      <c r="F331" s="37" t="s">
        <v>380</v>
      </c>
      <c r="G331" s="38" t="s">
        <v>83</v>
      </c>
      <c r="H331" s="38" t="s">
        <v>15</v>
      </c>
      <c r="I331" s="38" t="s">
        <v>18</v>
      </c>
      <c r="J331" s="38" t="s">
        <v>235</v>
      </c>
      <c r="K331" s="38"/>
      <c r="L331" s="44">
        <f>L332</f>
        <v>1358</v>
      </c>
      <c r="M331" s="44">
        <f>M332</f>
        <v>250</v>
      </c>
      <c r="N331" s="44">
        <f>N332</f>
        <v>250</v>
      </c>
    </row>
    <row r="332" spans="1:14" ht="49.5">
      <c r="A332" s="8"/>
      <c r="C332" s="8"/>
      <c r="E332" s="8"/>
      <c r="F332" s="37" t="s">
        <v>17</v>
      </c>
      <c r="G332" s="38" t="s">
        <v>83</v>
      </c>
      <c r="H332" s="38" t="s">
        <v>15</v>
      </c>
      <c r="I332" s="38" t="s">
        <v>18</v>
      </c>
      <c r="J332" s="38" t="s">
        <v>235</v>
      </c>
      <c r="K332" s="38" t="s">
        <v>16</v>
      </c>
      <c r="L332" s="44">
        <v>1358</v>
      </c>
      <c r="M332" s="44">
        <v>250</v>
      </c>
      <c r="N332" s="44">
        <v>250</v>
      </c>
    </row>
    <row r="333" spans="1:14" ht="18.75">
      <c r="A333" s="8"/>
      <c r="C333" s="8"/>
      <c r="E333" s="8"/>
      <c r="F333" s="37" t="s">
        <v>169</v>
      </c>
      <c r="G333" s="38" t="s">
        <v>83</v>
      </c>
      <c r="H333" s="38" t="s">
        <v>23</v>
      </c>
      <c r="I333" s="38"/>
      <c r="J333" s="38"/>
      <c r="K333" s="38"/>
      <c r="L333" s="44">
        <f>L334+L336</f>
        <v>181.5</v>
      </c>
      <c r="M333" s="44">
        <f aca="true" t="shared" si="9" ref="L333:N334">M334</f>
        <v>20</v>
      </c>
      <c r="N333" s="44">
        <f t="shared" si="9"/>
        <v>20</v>
      </c>
    </row>
    <row r="334" spans="1:14" ht="49.5">
      <c r="A334" s="8"/>
      <c r="C334" s="8"/>
      <c r="E334" s="8"/>
      <c r="F334" s="37" t="s">
        <v>382</v>
      </c>
      <c r="G334" s="38" t="s">
        <v>83</v>
      </c>
      <c r="H334" s="38" t="s">
        <v>23</v>
      </c>
      <c r="I334" s="38" t="s">
        <v>18</v>
      </c>
      <c r="J334" s="38" t="s">
        <v>167</v>
      </c>
      <c r="K334" s="38"/>
      <c r="L334" s="44">
        <f t="shared" si="9"/>
        <v>31.5</v>
      </c>
      <c r="M334" s="44">
        <f t="shared" si="9"/>
        <v>20</v>
      </c>
      <c r="N334" s="44">
        <f t="shared" si="9"/>
        <v>20</v>
      </c>
    </row>
    <row r="335" spans="1:14" ht="49.5">
      <c r="A335" s="8"/>
      <c r="C335" s="8"/>
      <c r="E335" s="8"/>
      <c r="F335" s="37" t="s">
        <v>17</v>
      </c>
      <c r="G335" s="38" t="s">
        <v>83</v>
      </c>
      <c r="H335" s="38" t="s">
        <v>23</v>
      </c>
      <c r="I335" s="38" t="s">
        <v>18</v>
      </c>
      <c r="J335" s="38" t="s">
        <v>167</v>
      </c>
      <c r="K335" s="38" t="s">
        <v>16</v>
      </c>
      <c r="L335" s="44">
        <v>31.5</v>
      </c>
      <c r="M335" s="44">
        <v>20</v>
      </c>
      <c r="N335" s="44">
        <v>20</v>
      </c>
    </row>
    <row r="336" spans="1:14" ht="33">
      <c r="A336" s="8"/>
      <c r="C336" s="8"/>
      <c r="E336" s="8"/>
      <c r="F336" s="37" t="s">
        <v>587</v>
      </c>
      <c r="G336" s="38" t="s">
        <v>83</v>
      </c>
      <c r="H336" s="38" t="s">
        <v>23</v>
      </c>
      <c r="I336" s="38" t="s">
        <v>18</v>
      </c>
      <c r="J336" s="38" t="s">
        <v>588</v>
      </c>
      <c r="K336" s="38"/>
      <c r="L336" s="44">
        <f>L337</f>
        <v>150</v>
      </c>
      <c r="M336" s="44">
        <f>M337</f>
        <v>0</v>
      </c>
      <c r="N336" s="44">
        <f>N337</f>
        <v>0</v>
      </c>
    </row>
    <row r="337" spans="1:14" ht="49.5">
      <c r="A337" s="8"/>
      <c r="C337" s="8"/>
      <c r="E337" s="8"/>
      <c r="F337" s="37" t="s">
        <v>17</v>
      </c>
      <c r="G337" s="38" t="s">
        <v>83</v>
      </c>
      <c r="H337" s="38" t="s">
        <v>23</v>
      </c>
      <c r="I337" s="38" t="s">
        <v>18</v>
      </c>
      <c r="J337" s="38" t="s">
        <v>588</v>
      </c>
      <c r="K337" s="38" t="s">
        <v>16</v>
      </c>
      <c r="L337" s="44">
        <v>150</v>
      </c>
      <c r="M337" s="44">
        <v>0</v>
      </c>
      <c r="N337" s="44">
        <v>0</v>
      </c>
    </row>
    <row r="338" spans="1:14" ht="33">
      <c r="A338" s="8"/>
      <c r="C338" s="8"/>
      <c r="E338" s="8"/>
      <c r="F338" s="37" t="s">
        <v>173</v>
      </c>
      <c r="G338" s="38" t="s">
        <v>83</v>
      </c>
      <c r="H338" s="38" t="s">
        <v>34</v>
      </c>
      <c r="I338" s="38"/>
      <c r="J338" s="38"/>
      <c r="K338" s="38"/>
      <c r="L338" s="44">
        <f aca="true" t="shared" si="10" ref="L338:N339">L339</f>
        <v>35</v>
      </c>
      <c r="M338" s="44">
        <f t="shared" si="10"/>
        <v>20</v>
      </c>
      <c r="N338" s="44">
        <f t="shared" si="10"/>
        <v>20</v>
      </c>
    </row>
    <row r="339" spans="1:14" ht="49.5">
      <c r="A339" s="8"/>
      <c r="C339" s="8"/>
      <c r="E339" s="8"/>
      <c r="F339" s="37" t="s">
        <v>383</v>
      </c>
      <c r="G339" s="38" t="s">
        <v>83</v>
      </c>
      <c r="H339" s="38" t="s">
        <v>34</v>
      </c>
      <c r="I339" s="38" t="s">
        <v>18</v>
      </c>
      <c r="J339" s="38" t="s">
        <v>170</v>
      </c>
      <c r="K339" s="38"/>
      <c r="L339" s="44">
        <f t="shared" si="10"/>
        <v>35</v>
      </c>
      <c r="M339" s="44">
        <f t="shared" si="10"/>
        <v>20</v>
      </c>
      <c r="N339" s="44">
        <f t="shared" si="10"/>
        <v>20</v>
      </c>
    </row>
    <row r="340" spans="1:14" ht="49.5">
      <c r="A340" s="8" t="s">
        <v>120</v>
      </c>
      <c r="B340" s="9" t="s">
        <v>121</v>
      </c>
      <c r="C340" s="8" t="s">
        <v>124</v>
      </c>
      <c r="D340" s="9" t="s">
        <v>125</v>
      </c>
      <c r="E340" s="8" t="s">
        <v>45</v>
      </c>
      <c r="F340" s="37" t="s">
        <v>17</v>
      </c>
      <c r="G340" s="38" t="s">
        <v>83</v>
      </c>
      <c r="H340" s="38" t="s">
        <v>34</v>
      </c>
      <c r="I340" s="38" t="s">
        <v>18</v>
      </c>
      <c r="J340" s="38" t="s">
        <v>170</v>
      </c>
      <c r="K340" s="38" t="s">
        <v>16</v>
      </c>
      <c r="L340" s="44">
        <v>35</v>
      </c>
      <c r="M340" s="44">
        <v>20</v>
      </c>
      <c r="N340" s="44">
        <v>20</v>
      </c>
    </row>
    <row r="341" spans="1:14" ht="32.25" customHeight="1">
      <c r="A341" s="8"/>
      <c r="C341" s="8"/>
      <c r="E341" s="8"/>
      <c r="F341" s="37" t="s">
        <v>236</v>
      </c>
      <c r="G341" s="38" t="s">
        <v>83</v>
      </c>
      <c r="H341" s="38" t="s">
        <v>39</v>
      </c>
      <c r="I341" s="38"/>
      <c r="J341" s="38"/>
      <c r="K341" s="38"/>
      <c r="L341" s="44">
        <f aca="true" t="shared" si="11" ref="L341:N342">L342</f>
        <v>1775</v>
      </c>
      <c r="M341" s="44">
        <f t="shared" si="11"/>
        <v>500</v>
      </c>
      <c r="N341" s="44">
        <f t="shared" si="11"/>
        <v>500</v>
      </c>
    </row>
    <row r="342" spans="1:14" ht="54" customHeight="1">
      <c r="A342" s="8"/>
      <c r="C342" s="8"/>
      <c r="E342" s="8"/>
      <c r="F342" s="37" t="s">
        <v>384</v>
      </c>
      <c r="G342" s="38" t="s">
        <v>83</v>
      </c>
      <c r="H342" s="38" t="s">
        <v>39</v>
      </c>
      <c r="I342" s="38" t="s">
        <v>18</v>
      </c>
      <c r="J342" s="38" t="s">
        <v>171</v>
      </c>
      <c r="K342" s="38"/>
      <c r="L342" s="44">
        <f t="shared" si="11"/>
        <v>1775</v>
      </c>
      <c r="M342" s="44">
        <f t="shared" si="11"/>
        <v>500</v>
      </c>
      <c r="N342" s="44">
        <f t="shared" si="11"/>
        <v>500</v>
      </c>
    </row>
    <row r="343" spans="1:14" ht="49.5">
      <c r="A343" s="8"/>
      <c r="C343" s="8"/>
      <c r="E343" s="8"/>
      <c r="F343" s="37" t="s">
        <v>17</v>
      </c>
      <c r="G343" s="38" t="s">
        <v>83</v>
      </c>
      <c r="H343" s="38" t="s">
        <v>39</v>
      </c>
      <c r="I343" s="38" t="s">
        <v>18</v>
      </c>
      <c r="J343" s="38" t="s">
        <v>171</v>
      </c>
      <c r="K343" s="38" t="s">
        <v>16</v>
      </c>
      <c r="L343" s="44">
        <v>1775</v>
      </c>
      <c r="M343" s="44">
        <v>500</v>
      </c>
      <c r="N343" s="44">
        <v>500</v>
      </c>
    </row>
    <row r="344" spans="1:14" ht="18.75">
      <c r="A344" s="8"/>
      <c r="C344" s="8"/>
      <c r="E344" s="8"/>
      <c r="F344" s="37" t="s">
        <v>174</v>
      </c>
      <c r="G344" s="38" t="s">
        <v>83</v>
      </c>
      <c r="H344" s="38" t="s">
        <v>261</v>
      </c>
      <c r="I344" s="38"/>
      <c r="J344" s="38"/>
      <c r="K344" s="38"/>
      <c r="L344" s="44">
        <f aca="true" t="shared" si="12" ref="L344:N345">L345</f>
        <v>165</v>
      </c>
      <c r="M344" s="44">
        <f t="shared" si="12"/>
        <v>100</v>
      </c>
      <c r="N344" s="44">
        <f t="shared" si="12"/>
        <v>100</v>
      </c>
    </row>
    <row r="345" spans="1:14" ht="49.5">
      <c r="A345" s="8"/>
      <c r="C345" s="8"/>
      <c r="E345" s="8"/>
      <c r="F345" s="37" t="s">
        <v>385</v>
      </c>
      <c r="G345" s="38" t="s">
        <v>83</v>
      </c>
      <c r="H345" s="38" t="s">
        <v>261</v>
      </c>
      <c r="I345" s="38" t="s">
        <v>18</v>
      </c>
      <c r="J345" s="38" t="s">
        <v>172</v>
      </c>
      <c r="K345" s="38"/>
      <c r="L345" s="44">
        <f t="shared" si="12"/>
        <v>165</v>
      </c>
      <c r="M345" s="44">
        <f t="shared" si="12"/>
        <v>100</v>
      </c>
      <c r="N345" s="44">
        <f t="shared" si="12"/>
        <v>100</v>
      </c>
    </row>
    <row r="346" spans="1:14" ht="49.5">
      <c r="A346" s="8"/>
      <c r="C346" s="8"/>
      <c r="E346" s="8"/>
      <c r="F346" s="37" t="s">
        <v>17</v>
      </c>
      <c r="G346" s="38" t="s">
        <v>83</v>
      </c>
      <c r="H346" s="38" t="s">
        <v>261</v>
      </c>
      <c r="I346" s="38" t="s">
        <v>18</v>
      </c>
      <c r="J346" s="38" t="s">
        <v>172</v>
      </c>
      <c r="K346" s="38" t="s">
        <v>16</v>
      </c>
      <c r="L346" s="44">
        <v>165</v>
      </c>
      <c r="M346" s="44">
        <v>100</v>
      </c>
      <c r="N346" s="44">
        <v>100</v>
      </c>
    </row>
    <row r="347" spans="1:14" ht="87.75" customHeight="1">
      <c r="A347" s="8" t="s">
        <v>120</v>
      </c>
      <c r="B347" s="9" t="s">
        <v>121</v>
      </c>
      <c r="C347" s="8" t="s">
        <v>150</v>
      </c>
      <c r="D347" s="9" t="s">
        <v>151</v>
      </c>
      <c r="E347" s="8" t="s">
        <v>14</v>
      </c>
      <c r="F347" s="49" t="s">
        <v>447</v>
      </c>
      <c r="G347" s="41" t="s">
        <v>84</v>
      </c>
      <c r="H347" s="50" t="s">
        <v>13</v>
      </c>
      <c r="I347" s="50" t="s">
        <v>13</v>
      </c>
      <c r="J347" s="50" t="s">
        <v>13</v>
      </c>
      <c r="K347" s="59"/>
      <c r="L347" s="51">
        <f>L348+L350+L352</f>
        <v>120</v>
      </c>
      <c r="M347" s="51">
        <f>M348+M350+M352</f>
        <v>120</v>
      </c>
      <c r="N347" s="51">
        <f>N348+N350+N352</f>
        <v>120</v>
      </c>
    </row>
    <row r="348" spans="1:14" ht="98.25" customHeight="1">
      <c r="A348" s="8"/>
      <c r="C348" s="8"/>
      <c r="E348" s="8"/>
      <c r="F348" s="56" t="s">
        <v>324</v>
      </c>
      <c r="G348" s="38" t="s">
        <v>84</v>
      </c>
      <c r="H348" s="38" t="s">
        <v>110</v>
      </c>
      <c r="I348" s="38" t="s">
        <v>18</v>
      </c>
      <c r="J348" s="43" t="s">
        <v>264</v>
      </c>
      <c r="K348" s="58"/>
      <c r="L348" s="44">
        <f>L349</f>
        <v>30</v>
      </c>
      <c r="M348" s="44">
        <f>M349</f>
        <v>30</v>
      </c>
      <c r="N348" s="44">
        <f>N349</f>
        <v>30</v>
      </c>
    </row>
    <row r="349" spans="1:14" ht="59.25" customHeight="1">
      <c r="A349" s="8"/>
      <c r="C349" s="8"/>
      <c r="E349" s="8"/>
      <c r="F349" s="37" t="s">
        <v>17</v>
      </c>
      <c r="G349" s="38" t="s">
        <v>84</v>
      </c>
      <c r="H349" s="38" t="s">
        <v>110</v>
      </c>
      <c r="I349" s="38" t="s">
        <v>18</v>
      </c>
      <c r="J349" s="43" t="s">
        <v>264</v>
      </c>
      <c r="K349" s="58">
        <v>240</v>
      </c>
      <c r="L349" s="44">
        <v>30</v>
      </c>
      <c r="M349" s="44">
        <v>30</v>
      </c>
      <c r="N349" s="44">
        <v>30</v>
      </c>
    </row>
    <row r="350" spans="1:14" ht="49.5">
      <c r="A350" s="8"/>
      <c r="C350" s="8"/>
      <c r="E350" s="8"/>
      <c r="F350" s="56" t="s">
        <v>269</v>
      </c>
      <c r="G350" s="38" t="s">
        <v>84</v>
      </c>
      <c r="H350" s="38" t="s">
        <v>110</v>
      </c>
      <c r="I350" s="38" t="s">
        <v>18</v>
      </c>
      <c r="J350" s="43" t="s">
        <v>325</v>
      </c>
      <c r="K350" s="58"/>
      <c r="L350" s="44">
        <f>L351</f>
        <v>30</v>
      </c>
      <c r="M350" s="44">
        <f>M351</f>
        <v>30</v>
      </c>
      <c r="N350" s="44">
        <f>N351</f>
        <v>30</v>
      </c>
    </row>
    <row r="351" spans="1:14" ht="82.5">
      <c r="A351" s="8"/>
      <c r="C351" s="8"/>
      <c r="E351" s="8"/>
      <c r="F351" s="37" t="s">
        <v>265</v>
      </c>
      <c r="G351" s="38" t="s">
        <v>84</v>
      </c>
      <c r="H351" s="38" t="s">
        <v>110</v>
      </c>
      <c r="I351" s="38" t="s">
        <v>18</v>
      </c>
      <c r="J351" s="43" t="s">
        <v>325</v>
      </c>
      <c r="K351" s="58">
        <v>810</v>
      </c>
      <c r="L351" s="44">
        <v>30</v>
      </c>
      <c r="M351" s="44">
        <v>30</v>
      </c>
      <c r="N351" s="44">
        <v>30</v>
      </c>
    </row>
    <row r="352" spans="1:14" ht="76.5" customHeight="1">
      <c r="A352" s="8"/>
      <c r="C352" s="8"/>
      <c r="E352" s="8"/>
      <c r="F352" s="37" t="s">
        <v>444</v>
      </c>
      <c r="G352" s="38" t="s">
        <v>84</v>
      </c>
      <c r="H352" s="38" t="s">
        <v>110</v>
      </c>
      <c r="I352" s="38" t="s">
        <v>18</v>
      </c>
      <c r="J352" s="43" t="s">
        <v>326</v>
      </c>
      <c r="K352" s="58"/>
      <c r="L352" s="44">
        <f>L353</f>
        <v>60</v>
      </c>
      <c r="M352" s="44">
        <f>M353</f>
        <v>60</v>
      </c>
      <c r="N352" s="44">
        <f>N353</f>
        <v>60</v>
      </c>
    </row>
    <row r="353" spans="1:14" ht="89.25" customHeight="1">
      <c r="A353" s="8"/>
      <c r="C353" s="8"/>
      <c r="E353" s="8"/>
      <c r="F353" s="37" t="s">
        <v>265</v>
      </c>
      <c r="G353" s="38" t="s">
        <v>84</v>
      </c>
      <c r="H353" s="38" t="s">
        <v>110</v>
      </c>
      <c r="I353" s="38" t="s">
        <v>18</v>
      </c>
      <c r="J353" s="43" t="s">
        <v>326</v>
      </c>
      <c r="K353" s="58">
        <v>810</v>
      </c>
      <c r="L353" s="44">
        <v>60</v>
      </c>
      <c r="M353" s="44">
        <v>60</v>
      </c>
      <c r="N353" s="44">
        <v>60</v>
      </c>
    </row>
    <row r="354" spans="1:14" ht="84" customHeight="1">
      <c r="A354" s="8"/>
      <c r="C354" s="8"/>
      <c r="E354" s="8"/>
      <c r="F354" s="49" t="s">
        <v>349</v>
      </c>
      <c r="G354" s="41" t="s">
        <v>270</v>
      </c>
      <c r="H354" s="38"/>
      <c r="I354" s="38"/>
      <c r="J354" s="38"/>
      <c r="K354" s="58"/>
      <c r="L354" s="51">
        <f>L355+L359+L362</f>
        <v>24617.5</v>
      </c>
      <c r="M354" s="51">
        <f>M355+M359</f>
        <v>0</v>
      </c>
      <c r="N354" s="51">
        <f>N355+N359</f>
        <v>0</v>
      </c>
    </row>
    <row r="355" spans="1:14" ht="34.5" customHeight="1">
      <c r="A355" s="8"/>
      <c r="C355" s="8"/>
      <c r="E355" s="8"/>
      <c r="F355" s="37" t="s">
        <v>538</v>
      </c>
      <c r="G355" s="38" t="s">
        <v>270</v>
      </c>
      <c r="H355" s="38" t="s">
        <v>15</v>
      </c>
      <c r="I355" s="38"/>
      <c r="J355" s="38"/>
      <c r="K355" s="58"/>
      <c r="L355" s="44">
        <f>L356</f>
        <v>16030</v>
      </c>
      <c r="M355" s="44">
        <f>M356</f>
        <v>0</v>
      </c>
      <c r="N355" s="44">
        <f>N356</f>
        <v>0</v>
      </c>
    </row>
    <row r="356" spans="1:14" ht="39" customHeight="1">
      <c r="A356" s="8"/>
      <c r="C356" s="8"/>
      <c r="E356" s="8"/>
      <c r="F356" s="37" t="s">
        <v>528</v>
      </c>
      <c r="G356" s="38" t="s">
        <v>270</v>
      </c>
      <c r="H356" s="38" t="s">
        <v>15</v>
      </c>
      <c r="I356" s="38" t="s">
        <v>18</v>
      </c>
      <c r="J356" s="38" t="s">
        <v>536</v>
      </c>
      <c r="K356" s="58"/>
      <c r="L356" s="44">
        <f>SUM(L357:L358)</f>
        <v>16030</v>
      </c>
      <c r="M356" s="44">
        <f>M357+M358</f>
        <v>0</v>
      </c>
      <c r="N356" s="44">
        <f>N357+N358</f>
        <v>0</v>
      </c>
    </row>
    <row r="357" spans="1:14" ht="53.25" customHeight="1">
      <c r="A357" s="8"/>
      <c r="C357" s="8"/>
      <c r="E357" s="8"/>
      <c r="F357" s="37" t="s">
        <v>17</v>
      </c>
      <c r="G357" s="38" t="s">
        <v>270</v>
      </c>
      <c r="H357" s="38" t="s">
        <v>15</v>
      </c>
      <c r="I357" s="38" t="s">
        <v>18</v>
      </c>
      <c r="J357" s="38" t="s">
        <v>536</v>
      </c>
      <c r="K357" s="58">
        <v>240</v>
      </c>
      <c r="L357" s="44">
        <v>2259.5</v>
      </c>
      <c r="M357" s="44">
        <v>0</v>
      </c>
      <c r="N357" s="44">
        <v>0</v>
      </c>
    </row>
    <row r="358" spans="1:14" ht="26.25" customHeight="1">
      <c r="A358" s="8"/>
      <c r="C358" s="8"/>
      <c r="E358" s="8"/>
      <c r="F358" s="37" t="s">
        <v>20</v>
      </c>
      <c r="G358" s="38" t="s">
        <v>270</v>
      </c>
      <c r="H358" s="38" t="s">
        <v>15</v>
      </c>
      <c r="I358" s="38" t="s">
        <v>18</v>
      </c>
      <c r="J358" s="38" t="s">
        <v>536</v>
      </c>
      <c r="K358" s="58">
        <v>610</v>
      </c>
      <c r="L358" s="44">
        <v>13770.5</v>
      </c>
      <c r="M358" s="44">
        <v>0</v>
      </c>
      <c r="N358" s="44">
        <v>0</v>
      </c>
    </row>
    <row r="359" spans="1:14" ht="48.75" customHeight="1">
      <c r="A359" s="8"/>
      <c r="C359" s="8"/>
      <c r="E359" s="8"/>
      <c r="F359" s="37" t="s">
        <v>539</v>
      </c>
      <c r="G359" s="38" t="s">
        <v>270</v>
      </c>
      <c r="H359" s="38" t="s">
        <v>23</v>
      </c>
      <c r="I359" s="38"/>
      <c r="J359" s="38"/>
      <c r="K359" s="58"/>
      <c r="L359" s="44">
        <f aca="true" t="shared" si="13" ref="L359:N360">L360</f>
        <v>3946.4</v>
      </c>
      <c r="M359" s="44">
        <f t="shared" si="13"/>
        <v>0</v>
      </c>
      <c r="N359" s="44">
        <f t="shared" si="13"/>
        <v>0</v>
      </c>
    </row>
    <row r="360" spans="1:14" ht="51" customHeight="1">
      <c r="A360" s="8"/>
      <c r="C360" s="8"/>
      <c r="E360" s="8"/>
      <c r="F360" s="37" t="s">
        <v>529</v>
      </c>
      <c r="G360" s="38" t="s">
        <v>270</v>
      </c>
      <c r="H360" s="38" t="s">
        <v>23</v>
      </c>
      <c r="I360" s="38" t="s">
        <v>18</v>
      </c>
      <c r="J360" s="38" t="s">
        <v>537</v>
      </c>
      <c r="K360" s="58"/>
      <c r="L360" s="44">
        <f t="shared" si="13"/>
        <v>3946.4</v>
      </c>
      <c r="M360" s="44">
        <f t="shared" si="13"/>
        <v>0</v>
      </c>
      <c r="N360" s="44">
        <f t="shared" si="13"/>
        <v>0</v>
      </c>
    </row>
    <row r="361" spans="1:14" ht="21" customHeight="1">
      <c r="A361" s="8"/>
      <c r="C361" s="8"/>
      <c r="E361" s="8"/>
      <c r="F361" s="37" t="s">
        <v>20</v>
      </c>
      <c r="G361" s="38" t="s">
        <v>270</v>
      </c>
      <c r="H361" s="38" t="s">
        <v>23</v>
      </c>
      <c r="I361" s="38" t="s">
        <v>18</v>
      </c>
      <c r="J361" s="38" t="s">
        <v>537</v>
      </c>
      <c r="K361" s="58">
        <v>610</v>
      </c>
      <c r="L361" s="44">
        <v>3946.4</v>
      </c>
      <c r="M361" s="44">
        <v>0</v>
      </c>
      <c r="N361" s="44">
        <v>0</v>
      </c>
    </row>
    <row r="362" spans="1:14" ht="48" customHeight="1">
      <c r="A362" s="8"/>
      <c r="C362" s="8"/>
      <c r="E362" s="8"/>
      <c r="F362" s="78" t="s">
        <v>558</v>
      </c>
      <c r="G362" s="38" t="s">
        <v>270</v>
      </c>
      <c r="H362" s="38" t="s">
        <v>34</v>
      </c>
      <c r="I362" s="38"/>
      <c r="J362" s="38"/>
      <c r="K362" s="58"/>
      <c r="L362" s="44">
        <f aca="true" t="shared" si="14" ref="L362:N363">L363</f>
        <v>4641.1</v>
      </c>
      <c r="M362" s="44">
        <f t="shared" si="14"/>
        <v>0</v>
      </c>
      <c r="N362" s="44">
        <f t="shared" si="14"/>
        <v>0</v>
      </c>
    </row>
    <row r="363" spans="1:14" ht="48.75" customHeight="1">
      <c r="A363" s="8"/>
      <c r="C363" s="8"/>
      <c r="E363" s="8"/>
      <c r="F363" s="79" t="s">
        <v>560</v>
      </c>
      <c r="G363" s="38" t="s">
        <v>270</v>
      </c>
      <c r="H363" s="38" t="s">
        <v>34</v>
      </c>
      <c r="I363" s="38" t="s">
        <v>18</v>
      </c>
      <c r="J363" s="38" t="s">
        <v>559</v>
      </c>
      <c r="K363" s="58"/>
      <c r="L363" s="44">
        <f>L364+L365</f>
        <v>4641.1</v>
      </c>
      <c r="M363" s="44">
        <f t="shared" si="14"/>
        <v>0</v>
      </c>
      <c r="N363" s="44">
        <f t="shared" si="14"/>
        <v>0</v>
      </c>
    </row>
    <row r="364" spans="1:14" ht="21" customHeight="1">
      <c r="A364" s="8"/>
      <c r="C364" s="8"/>
      <c r="E364" s="8"/>
      <c r="F364" s="37" t="s">
        <v>17</v>
      </c>
      <c r="G364" s="38" t="s">
        <v>270</v>
      </c>
      <c r="H364" s="38" t="s">
        <v>34</v>
      </c>
      <c r="I364" s="38" t="s">
        <v>18</v>
      </c>
      <c r="J364" s="38" t="s">
        <v>559</v>
      </c>
      <c r="K364" s="58">
        <v>240</v>
      </c>
      <c r="L364" s="44">
        <v>3450</v>
      </c>
      <c r="M364" s="44">
        <v>0</v>
      </c>
      <c r="N364" s="44">
        <v>0</v>
      </c>
    </row>
    <row r="365" spans="1:14" ht="21" customHeight="1">
      <c r="A365" s="8"/>
      <c r="C365" s="8"/>
      <c r="E365" s="8"/>
      <c r="F365" s="37" t="s">
        <v>20</v>
      </c>
      <c r="G365" s="38" t="s">
        <v>270</v>
      </c>
      <c r="H365" s="38" t="s">
        <v>34</v>
      </c>
      <c r="I365" s="38" t="s">
        <v>18</v>
      </c>
      <c r="J365" s="38" t="s">
        <v>559</v>
      </c>
      <c r="K365" s="58">
        <v>610</v>
      </c>
      <c r="L365" s="44">
        <v>1191.1</v>
      </c>
      <c r="M365" s="44">
        <v>0</v>
      </c>
      <c r="N365" s="44">
        <v>0</v>
      </c>
    </row>
    <row r="366" spans="1:14" ht="66.75" customHeight="1">
      <c r="A366" s="8" t="s">
        <v>120</v>
      </c>
      <c r="B366" s="9" t="s">
        <v>121</v>
      </c>
      <c r="C366" s="8" t="s">
        <v>126</v>
      </c>
      <c r="D366" s="9" t="s">
        <v>127</v>
      </c>
      <c r="E366" s="8" t="s">
        <v>68</v>
      </c>
      <c r="F366" s="65" t="s">
        <v>339</v>
      </c>
      <c r="G366" s="66" t="s">
        <v>42</v>
      </c>
      <c r="H366" s="38"/>
      <c r="I366" s="38"/>
      <c r="J366" s="38"/>
      <c r="K366" s="59"/>
      <c r="L366" s="51">
        <f aca="true" t="shared" si="15" ref="L366:N367">L367</f>
        <v>3658.2</v>
      </c>
      <c r="M366" s="51">
        <f t="shared" si="15"/>
        <v>1350</v>
      </c>
      <c r="N366" s="51">
        <f t="shared" si="15"/>
        <v>1350</v>
      </c>
    </row>
    <row r="367" spans="1:14" s="7" customFormat="1" ht="54" customHeight="1">
      <c r="A367" s="5" t="s">
        <v>129</v>
      </c>
      <c r="B367" s="6" t="s">
        <v>130</v>
      </c>
      <c r="C367" s="5" t="s">
        <v>12</v>
      </c>
      <c r="D367" s="6" t="s">
        <v>13</v>
      </c>
      <c r="E367" s="5" t="s">
        <v>14</v>
      </c>
      <c r="F367" s="67" t="s">
        <v>335</v>
      </c>
      <c r="G367" s="38" t="s">
        <v>42</v>
      </c>
      <c r="H367" s="38" t="s">
        <v>110</v>
      </c>
      <c r="I367" s="38" t="s">
        <v>18</v>
      </c>
      <c r="J367" s="38" t="s">
        <v>177</v>
      </c>
      <c r="K367" s="58"/>
      <c r="L367" s="44">
        <f t="shared" si="15"/>
        <v>3658.2</v>
      </c>
      <c r="M367" s="44">
        <f t="shared" si="15"/>
        <v>1350</v>
      </c>
      <c r="N367" s="44">
        <f t="shared" si="15"/>
        <v>1350</v>
      </c>
    </row>
    <row r="368" spans="1:14" ht="49.5">
      <c r="A368" s="8" t="s">
        <v>129</v>
      </c>
      <c r="B368" s="9" t="s">
        <v>130</v>
      </c>
      <c r="C368" s="8" t="s">
        <v>131</v>
      </c>
      <c r="D368" s="9" t="s">
        <v>132</v>
      </c>
      <c r="E368" s="8" t="s">
        <v>14</v>
      </c>
      <c r="F368" s="37" t="s">
        <v>17</v>
      </c>
      <c r="G368" s="38" t="s">
        <v>42</v>
      </c>
      <c r="H368" s="38" t="s">
        <v>110</v>
      </c>
      <c r="I368" s="38" t="s">
        <v>18</v>
      </c>
      <c r="J368" s="38" t="s">
        <v>177</v>
      </c>
      <c r="K368" s="58">
        <v>240</v>
      </c>
      <c r="L368" s="44">
        <v>3658.2</v>
      </c>
      <c r="M368" s="44">
        <v>1350</v>
      </c>
      <c r="N368" s="44">
        <v>1350</v>
      </c>
    </row>
    <row r="369" spans="1:14" ht="82.5">
      <c r="A369" s="8" t="s">
        <v>129</v>
      </c>
      <c r="B369" s="9" t="s">
        <v>130</v>
      </c>
      <c r="C369" s="8" t="s">
        <v>133</v>
      </c>
      <c r="D369" s="9" t="s">
        <v>134</v>
      </c>
      <c r="E369" s="8" t="s">
        <v>14</v>
      </c>
      <c r="F369" s="49" t="s">
        <v>350</v>
      </c>
      <c r="G369" s="41" t="s">
        <v>106</v>
      </c>
      <c r="H369" s="38"/>
      <c r="I369" s="38"/>
      <c r="J369" s="38"/>
      <c r="K369" s="58"/>
      <c r="L369" s="51">
        <f aca="true" t="shared" si="16" ref="L369:N370">L370</f>
        <v>80</v>
      </c>
      <c r="M369" s="51">
        <f t="shared" si="16"/>
        <v>40</v>
      </c>
      <c r="N369" s="51">
        <f t="shared" si="16"/>
        <v>40</v>
      </c>
    </row>
    <row r="370" spans="1:14" ht="52.5" customHeight="1">
      <c r="A370" s="8"/>
      <c r="C370" s="8"/>
      <c r="E370" s="8"/>
      <c r="F370" s="37" t="s">
        <v>273</v>
      </c>
      <c r="G370" s="38" t="s">
        <v>106</v>
      </c>
      <c r="H370" s="38" t="s">
        <v>110</v>
      </c>
      <c r="I370" s="38" t="s">
        <v>18</v>
      </c>
      <c r="J370" s="38" t="s">
        <v>179</v>
      </c>
      <c r="K370" s="58"/>
      <c r="L370" s="44">
        <f t="shared" si="16"/>
        <v>80</v>
      </c>
      <c r="M370" s="44">
        <f t="shared" si="16"/>
        <v>40</v>
      </c>
      <c r="N370" s="44">
        <f t="shared" si="16"/>
        <v>40</v>
      </c>
    </row>
    <row r="371" spans="1:14" ht="141.75" customHeight="1">
      <c r="A371" s="8"/>
      <c r="C371" s="8"/>
      <c r="E371" s="8"/>
      <c r="F371" s="37" t="s">
        <v>274</v>
      </c>
      <c r="G371" s="38" t="s">
        <v>106</v>
      </c>
      <c r="H371" s="38" t="s">
        <v>110</v>
      </c>
      <c r="I371" s="38" t="s">
        <v>18</v>
      </c>
      <c r="J371" s="38" t="s">
        <v>276</v>
      </c>
      <c r="K371" s="58"/>
      <c r="L371" s="44">
        <f>L372+L373</f>
        <v>80</v>
      </c>
      <c r="M371" s="44">
        <f>M372+M373</f>
        <v>40</v>
      </c>
      <c r="N371" s="44">
        <f>N372+N373</f>
        <v>40</v>
      </c>
    </row>
    <row r="372" spans="1:14" ht="41.25" customHeight="1">
      <c r="A372" s="8"/>
      <c r="C372" s="8"/>
      <c r="E372" s="8"/>
      <c r="F372" s="37" t="s">
        <v>41</v>
      </c>
      <c r="G372" s="38" t="s">
        <v>106</v>
      </c>
      <c r="H372" s="38" t="s">
        <v>110</v>
      </c>
      <c r="I372" s="38" t="s">
        <v>18</v>
      </c>
      <c r="J372" s="38" t="s">
        <v>276</v>
      </c>
      <c r="K372" s="58">
        <v>120</v>
      </c>
      <c r="L372" s="44">
        <v>13</v>
      </c>
      <c r="M372" s="44">
        <v>12</v>
      </c>
      <c r="N372" s="44">
        <v>12</v>
      </c>
    </row>
    <row r="373" spans="1:14" ht="54" customHeight="1">
      <c r="A373" s="8"/>
      <c r="C373" s="8"/>
      <c r="E373" s="8"/>
      <c r="F373" s="37" t="s">
        <v>17</v>
      </c>
      <c r="G373" s="38" t="s">
        <v>106</v>
      </c>
      <c r="H373" s="38" t="s">
        <v>110</v>
      </c>
      <c r="I373" s="38" t="s">
        <v>18</v>
      </c>
      <c r="J373" s="38" t="s">
        <v>276</v>
      </c>
      <c r="K373" s="58">
        <v>240</v>
      </c>
      <c r="L373" s="44">
        <v>67</v>
      </c>
      <c r="M373" s="44">
        <v>28</v>
      </c>
      <c r="N373" s="44">
        <v>28</v>
      </c>
    </row>
    <row r="374" spans="1:14" ht="107.25" customHeight="1">
      <c r="A374" s="8"/>
      <c r="C374" s="8"/>
      <c r="E374" s="8"/>
      <c r="F374" s="49" t="s">
        <v>351</v>
      </c>
      <c r="G374" s="41" t="s">
        <v>113</v>
      </c>
      <c r="H374" s="38"/>
      <c r="I374" s="38"/>
      <c r="J374" s="38"/>
      <c r="K374" s="58"/>
      <c r="L374" s="51">
        <f>L375</f>
        <v>1715.3</v>
      </c>
      <c r="M374" s="51">
        <f>M375</f>
        <v>755</v>
      </c>
      <c r="N374" s="51">
        <f>N375</f>
        <v>755</v>
      </c>
    </row>
    <row r="375" spans="1:14" ht="103.5" customHeight="1">
      <c r="A375" s="8"/>
      <c r="C375" s="8"/>
      <c r="E375" s="8"/>
      <c r="F375" s="37" t="s">
        <v>386</v>
      </c>
      <c r="G375" s="38" t="s">
        <v>113</v>
      </c>
      <c r="H375" s="38" t="s">
        <v>110</v>
      </c>
      <c r="I375" s="38" t="s">
        <v>18</v>
      </c>
      <c r="J375" s="38" t="s">
        <v>180</v>
      </c>
      <c r="K375" s="58"/>
      <c r="L375" s="44">
        <f>L376+L378+L380</f>
        <v>1715.3</v>
      </c>
      <c r="M375" s="44">
        <f>M376+M378+M380</f>
        <v>755</v>
      </c>
      <c r="N375" s="44">
        <f>N376+N378+N380</f>
        <v>755</v>
      </c>
    </row>
    <row r="376" spans="1:14" ht="55.5" customHeight="1">
      <c r="A376" s="8"/>
      <c r="C376" s="8"/>
      <c r="E376" s="8"/>
      <c r="F376" s="56" t="s">
        <v>363</v>
      </c>
      <c r="G376" s="38" t="s">
        <v>113</v>
      </c>
      <c r="H376" s="38" t="s">
        <v>110</v>
      </c>
      <c r="I376" s="38" t="s">
        <v>18</v>
      </c>
      <c r="J376" s="38" t="s">
        <v>263</v>
      </c>
      <c r="K376" s="58"/>
      <c r="L376" s="44">
        <f>L377</f>
        <v>1048.3</v>
      </c>
      <c r="M376" s="44">
        <f>M377</f>
        <v>500</v>
      </c>
      <c r="N376" s="44">
        <f>N377</f>
        <v>500</v>
      </c>
    </row>
    <row r="377" spans="1:14" ht="21" customHeight="1">
      <c r="A377" s="8"/>
      <c r="C377" s="8"/>
      <c r="E377" s="8"/>
      <c r="F377" s="37" t="s">
        <v>251</v>
      </c>
      <c r="G377" s="38" t="s">
        <v>113</v>
      </c>
      <c r="H377" s="38" t="s">
        <v>110</v>
      </c>
      <c r="I377" s="38" t="s">
        <v>18</v>
      </c>
      <c r="J377" s="38" t="s">
        <v>263</v>
      </c>
      <c r="K377" s="58">
        <v>350</v>
      </c>
      <c r="L377" s="44">
        <v>1048.3</v>
      </c>
      <c r="M377" s="44">
        <v>500</v>
      </c>
      <c r="N377" s="44">
        <v>500</v>
      </c>
    </row>
    <row r="378" spans="1:14" ht="102.75" customHeight="1">
      <c r="A378" s="8"/>
      <c r="C378" s="8"/>
      <c r="E378" s="8"/>
      <c r="F378" s="56" t="s">
        <v>364</v>
      </c>
      <c r="G378" s="43" t="s">
        <v>113</v>
      </c>
      <c r="H378" s="43" t="s">
        <v>110</v>
      </c>
      <c r="I378" s="43" t="s">
        <v>18</v>
      </c>
      <c r="J378" s="43" t="s">
        <v>262</v>
      </c>
      <c r="K378" s="58"/>
      <c r="L378" s="44">
        <f>L379</f>
        <v>339</v>
      </c>
      <c r="M378" s="44">
        <f>M379</f>
        <v>85</v>
      </c>
      <c r="N378" s="44">
        <f>N379</f>
        <v>85</v>
      </c>
    </row>
    <row r="379" spans="1:14" ht="55.5" customHeight="1">
      <c r="A379" s="8"/>
      <c r="C379" s="8"/>
      <c r="E379" s="8"/>
      <c r="F379" s="37" t="s">
        <v>17</v>
      </c>
      <c r="G379" s="43" t="s">
        <v>113</v>
      </c>
      <c r="H379" s="43" t="s">
        <v>110</v>
      </c>
      <c r="I379" s="43" t="s">
        <v>18</v>
      </c>
      <c r="J379" s="43" t="s">
        <v>262</v>
      </c>
      <c r="K379" s="58">
        <v>240</v>
      </c>
      <c r="L379" s="44">
        <v>339</v>
      </c>
      <c r="M379" s="44">
        <v>85</v>
      </c>
      <c r="N379" s="44">
        <v>85</v>
      </c>
    </row>
    <row r="380" spans="1:14" ht="90.75" customHeight="1">
      <c r="A380" s="8"/>
      <c r="C380" s="8"/>
      <c r="E380" s="8"/>
      <c r="F380" s="56" t="s">
        <v>365</v>
      </c>
      <c r="G380" s="43" t="s">
        <v>113</v>
      </c>
      <c r="H380" s="43" t="s">
        <v>110</v>
      </c>
      <c r="I380" s="43" t="s">
        <v>18</v>
      </c>
      <c r="J380" s="43" t="s">
        <v>279</v>
      </c>
      <c r="K380" s="58"/>
      <c r="L380" s="44">
        <f>L381</f>
        <v>328</v>
      </c>
      <c r="M380" s="44">
        <f>M381</f>
        <v>170</v>
      </c>
      <c r="N380" s="44">
        <f>N381</f>
        <v>170</v>
      </c>
    </row>
    <row r="381" spans="1:14" ht="41.25" customHeight="1">
      <c r="A381" s="8"/>
      <c r="C381" s="8"/>
      <c r="E381" s="8"/>
      <c r="F381" s="37" t="s">
        <v>248</v>
      </c>
      <c r="G381" s="43" t="s">
        <v>113</v>
      </c>
      <c r="H381" s="43" t="s">
        <v>110</v>
      </c>
      <c r="I381" s="43" t="s">
        <v>18</v>
      </c>
      <c r="J381" s="43" t="s">
        <v>279</v>
      </c>
      <c r="K381" s="58">
        <v>330</v>
      </c>
      <c r="L381" s="44">
        <v>328</v>
      </c>
      <c r="M381" s="44">
        <v>170</v>
      </c>
      <c r="N381" s="44">
        <v>170</v>
      </c>
    </row>
    <row r="382" spans="1:14" ht="70.5" customHeight="1">
      <c r="A382" s="8"/>
      <c r="C382" s="8"/>
      <c r="E382" s="8"/>
      <c r="F382" s="49" t="s">
        <v>465</v>
      </c>
      <c r="G382" s="41" t="s">
        <v>119</v>
      </c>
      <c r="H382" s="38"/>
      <c r="I382" s="38"/>
      <c r="J382" s="38"/>
      <c r="K382" s="58"/>
      <c r="L382" s="51">
        <f>L383+L385+L387+L389</f>
        <v>10140.2</v>
      </c>
      <c r="M382" s="51">
        <f>M383+M385+M387</f>
        <v>5096.9</v>
      </c>
      <c r="N382" s="51">
        <f>N383+N385+N387</f>
        <v>3446.8999999999996</v>
      </c>
    </row>
    <row r="383" spans="1:14" ht="42" customHeight="1">
      <c r="A383" s="8"/>
      <c r="C383" s="8"/>
      <c r="E383" s="8"/>
      <c r="F383" s="37" t="s">
        <v>271</v>
      </c>
      <c r="G383" s="38" t="s">
        <v>119</v>
      </c>
      <c r="H383" s="38" t="s">
        <v>110</v>
      </c>
      <c r="I383" s="38" t="s">
        <v>18</v>
      </c>
      <c r="J383" s="38" t="s">
        <v>334</v>
      </c>
      <c r="K383" s="58"/>
      <c r="L383" s="44">
        <f>L384</f>
        <v>807.1</v>
      </c>
      <c r="M383" s="44">
        <f>M384</f>
        <v>1209.3</v>
      </c>
      <c r="N383" s="44">
        <f>N384</f>
        <v>1209.3</v>
      </c>
    </row>
    <row r="384" spans="1:14" ht="39" customHeight="1">
      <c r="A384" s="8"/>
      <c r="C384" s="8"/>
      <c r="E384" s="8"/>
      <c r="F384" s="37" t="s">
        <v>36</v>
      </c>
      <c r="G384" s="38" t="s">
        <v>119</v>
      </c>
      <c r="H384" s="38" t="s">
        <v>110</v>
      </c>
      <c r="I384" s="38" t="s">
        <v>18</v>
      </c>
      <c r="J384" s="38" t="s">
        <v>334</v>
      </c>
      <c r="K384" s="58">
        <v>320</v>
      </c>
      <c r="L384" s="44">
        <v>807.1</v>
      </c>
      <c r="M384" s="44">
        <v>1209.3</v>
      </c>
      <c r="N384" s="44">
        <v>1209.3</v>
      </c>
    </row>
    <row r="385" spans="1:14" ht="153" customHeight="1">
      <c r="A385" s="8"/>
      <c r="C385" s="8"/>
      <c r="E385" s="8"/>
      <c r="F385" s="37" t="s">
        <v>471</v>
      </c>
      <c r="G385" s="38" t="s">
        <v>119</v>
      </c>
      <c r="H385" s="38" t="s">
        <v>110</v>
      </c>
      <c r="I385" s="38" t="s">
        <v>18</v>
      </c>
      <c r="J385" s="38" t="s">
        <v>470</v>
      </c>
      <c r="K385" s="58"/>
      <c r="L385" s="44">
        <f>L386</f>
        <v>0</v>
      </c>
      <c r="M385" s="44">
        <f>M386</f>
        <v>1650</v>
      </c>
      <c r="N385" s="44">
        <f>N386</f>
        <v>0</v>
      </c>
    </row>
    <row r="386" spans="1:14" ht="39.75" customHeight="1">
      <c r="A386" s="8"/>
      <c r="C386" s="8"/>
      <c r="E386" s="8"/>
      <c r="F386" s="37" t="s">
        <v>36</v>
      </c>
      <c r="G386" s="38" t="s">
        <v>119</v>
      </c>
      <c r="H386" s="38" t="s">
        <v>110</v>
      </c>
      <c r="I386" s="38" t="s">
        <v>18</v>
      </c>
      <c r="J386" s="38" t="s">
        <v>470</v>
      </c>
      <c r="K386" s="58">
        <v>320</v>
      </c>
      <c r="L386" s="44">
        <v>0</v>
      </c>
      <c r="M386" s="44">
        <v>1650</v>
      </c>
      <c r="N386" s="44">
        <v>0</v>
      </c>
    </row>
    <row r="387" spans="1:14" ht="51" customHeight="1">
      <c r="A387" s="8"/>
      <c r="C387" s="8"/>
      <c r="E387" s="8"/>
      <c r="F387" s="37" t="s">
        <v>479</v>
      </c>
      <c r="G387" s="38" t="s">
        <v>119</v>
      </c>
      <c r="H387" s="38" t="s">
        <v>110</v>
      </c>
      <c r="I387" s="38" t="s">
        <v>18</v>
      </c>
      <c r="J387" s="38" t="s">
        <v>460</v>
      </c>
      <c r="K387" s="58"/>
      <c r="L387" s="44">
        <f>L388</f>
        <v>8768.5</v>
      </c>
      <c r="M387" s="44">
        <f>M388</f>
        <v>2237.6</v>
      </c>
      <c r="N387" s="44">
        <f>N388</f>
        <v>2237.6</v>
      </c>
    </row>
    <row r="388" spans="1:14" ht="21" customHeight="1">
      <c r="A388" s="8"/>
      <c r="C388" s="8"/>
      <c r="E388" s="8"/>
      <c r="F388" s="37" t="s">
        <v>82</v>
      </c>
      <c r="G388" s="38" t="s">
        <v>119</v>
      </c>
      <c r="H388" s="38" t="s">
        <v>110</v>
      </c>
      <c r="I388" s="38" t="s">
        <v>18</v>
      </c>
      <c r="J388" s="38" t="s">
        <v>460</v>
      </c>
      <c r="K388" s="58">
        <v>410</v>
      </c>
      <c r="L388" s="44">
        <v>8768.5</v>
      </c>
      <c r="M388" s="44">
        <v>2237.6</v>
      </c>
      <c r="N388" s="44">
        <v>2237.6</v>
      </c>
    </row>
    <row r="389" spans="1:14" ht="35.25" customHeight="1">
      <c r="A389" s="8"/>
      <c r="C389" s="8"/>
      <c r="E389" s="8"/>
      <c r="F389" s="37" t="s">
        <v>271</v>
      </c>
      <c r="G389" s="38" t="s">
        <v>119</v>
      </c>
      <c r="H389" s="38" t="s">
        <v>110</v>
      </c>
      <c r="I389" s="38" t="s">
        <v>18</v>
      </c>
      <c r="J389" s="38" t="s">
        <v>561</v>
      </c>
      <c r="K389" s="58"/>
      <c r="L389" s="44">
        <f>L390</f>
        <v>564.6</v>
      </c>
      <c r="M389" s="44">
        <f>M390</f>
        <v>0</v>
      </c>
      <c r="N389" s="44">
        <f>N390</f>
        <v>0</v>
      </c>
    </row>
    <row r="390" spans="1:14" ht="31.5" customHeight="1">
      <c r="A390" s="8"/>
      <c r="C390" s="8"/>
      <c r="E390" s="8"/>
      <c r="F390" s="37" t="s">
        <v>36</v>
      </c>
      <c r="G390" s="38" t="s">
        <v>119</v>
      </c>
      <c r="H390" s="38" t="s">
        <v>110</v>
      </c>
      <c r="I390" s="38" t="s">
        <v>18</v>
      </c>
      <c r="J390" s="38" t="s">
        <v>561</v>
      </c>
      <c r="K390" s="58">
        <v>320</v>
      </c>
      <c r="L390" s="44">
        <v>564.6</v>
      </c>
      <c r="M390" s="44">
        <v>0</v>
      </c>
      <c r="N390" s="44">
        <v>0</v>
      </c>
    </row>
    <row r="391" spans="1:14" ht="80.25" customHeight="1">
      <c r="A391" s="8"/>
      <c r="C391" s="8"/>
      <c r="E391" s="8"/>
      <c r="F391" s="68" t="s">
        <v>441</v>
      </c>
      <c r="G391" s="41" t="s">
        <v>120</v>
      </c>
      <c r="H391" s="38"/>
      <c r="I391" s="38"/>
      <c r="J391" s="34"/>
      <c r="K391" s="31"/>
      <c r="L391" s="51">
        <f>L392+L394+L396+L398+L401+L403+L405+L407</f>
        <v>73989.20000000001</v>
      </c>
      <c r="M391" s="51">
        <f>M392+M394+M396+M398+M401+M403+M405</f>
        <v>25750</v>
      </c>
      <c r="N391" s="51">
        <f>N392+N394+N396+N398+N401+N403+N405</f>
        <v>22250</v>
      </c>
    </row>
    <row r="392" spans="1:14" ht="36" customHeight="1">
      <c r="A392" s="8"/>
      <c r="C392" s="8"/>
      <c r="E392" s="8"/>
      <c r="F392" s="37" t="s">
        <v>244</v>
      </c>
      <c r="G392" s="38" t="s">
        <v>120</v>
      </c>
      <c r="H392" s="38" t="s">
        <v>110</v>
      </c>
      <c r="I392" s="38" t="s">
        <v>18</v>
      </c>
      <c r="J392" s="34" t="s">
        <v>245</v>
      </c>
      <c r="K392" s="31"/>
      <c r="L392" s="44">
        <f>L393</f>
        <v>11000</v>
      </c>
      <c r="M392" s="44">
        <f>M393</f>
        <v>5000</v>
      </c>
      <c r="N392" s="44">
        <f>N393</f>
        <v>1500</v>
      </c>
    </row>
    <row r="393" spans="1:14" ht="54" customHeight="1">
      <c r="A393" s="8"/>
      <c r="C393" s="8"/>
      <c r="E393" s="8"/>
      <c r="F393" s="37" t="s">
        <v>17</v>
      </c>
      <c r="G393" s="38" t="s">
        <v>120</v>
      </c>
      <c r="H393" s="38" t="s">
        <v>110</v>
      </c>
      <c r="I393" s="38" t="s">
        <v>18</v>
      </c>
      <c r="J393" s="34" t="s">
        <v>245</v>
      </c>
      <c r="K393" s="31" t="s">
        <v>16</v>
      </c>
      <c r="L393" s="44">
        <v>11000</v>
      </c>
      <c r="M393" s="44">
        <v>5000</v>
      </c>
      <c r="N393" s="44">
        <v>1500</v>
      </c>
    </row>
    <row r="394" spans="1:14" ht="21" customHeight="1">
      <c r="A394" s="8"/>
      <c r="C394" s="8"/>
      <c r="E394" s="8"/>
      <c r="F394" s="37" t="s">
        <v>491</v>
      </c>
      <c r="G394" s="38" t="s">
        <v>120</v>
      </c>
      <c r="H394" s="38" t="s">
        <v>110</v>
      </c>
      <c r="I394" s="38" t="s">
        <v>18</v>
      </c>
      <c r="J394" s="34" t="s">
        <v>492</v>
      </c>
      <c r="K394" s="31"/>
      <c r="L394" s="44">
        <f>L395</f>
        <v>370.5</v>
      </c>
      <c r="M394" s="44">
        <f>M395</f>
        <v>0</v>
      </c>
      <c r="N394" s="44">
        <f>N395</f>
        <v>0</v>
      </c>
    </row>
    <row r="395" spans="1:14" ht="49.5" customHeight="1">
      <c r="A395" s="8"/>
      <c r="C395" s="8"/>
      <c r="E395" s="8"/>
      <c r="F395" s="37" t="s">
        <v>17</v>
      </c>
      <c r="G395" s="38" t="s">
        <v>120</v>
      </c>
      <c r="H395" s="38" t="s">
        <v>110</v>
      </c>
      <c r="I395" s="38" t="s">
        <v>18</v>
      </c>
      <c r="J395" s="34" t="s">
        <v>492</v>
      </c>
      <c r="K395" s="31" t="s">
        <v>16</v>
      </c>
      <c r="L395" s="44">
        <v>370.5</v>
      </c>
      <c r="M395" s="44">
        <v>0</v>
      </c>
      <c r="N395" s="44">
        <v>0</v>
      </c>
    </row>
    <row r="396" spans="1:14" ht="20.25" customHeight="1">
      <c r="A396" s="8"/>
      <c r="C396" s="8"/>
      <c r="E396" s="8"/>
      <c r="F396" s="67" t="s">
        <v>434</v>
      </c>
      <c r="G396" s="38" t="s">
        <v>120</v>
      </c>
      <c r="H396" s="38" t="s">
        <v>110</v>
      </c>
      <c r="I396" s="38" t="s">
        <v>18</v>
      </c>
      <c r="J396" s="34" t="s">
        <v>328</v>
      </c>
      <c r="K396" s="31"/>
      <c r="L396" s="44">
        <f>L397</f>
        <v>27381.4</v>
      </c>
      <c r="M396" s="44">
        <f>M397</f>
        <v>12000</v>
      </c>
      <c r="N396" s="44">
        <f>N397</f>
        <v>12000</v>
      </c>
    </row>
    <row r="397" spans="1:14" ht="36" customHeight="1">
      <c r="A397" s="8"/>
      <c r="C397" s="8"/>
      <c r="E397" s="8"/>
      <c r="F397" s="37" t="s">
        <v>17</v>
      </c>
      <c r="G397" s="38" t="s">
        <v>120</v>
      </c>
      <c r="H397" s="38" t="s">
        <v>110</v>
      </c>
      <c r="I397" s="38" t="s">
        <v>18</v>
      </c>
      <c r="J397" s="34" t="s">
        <v>328</v>
      </c>
      <c r="K397" s="31" t="s">
        <v>16</v>
      </c>
      <c r="L397" s="44">
        <v>27381.4</v>
      </c>
      <c r="M397" s="44">
        <v>12000</v>
      </c>
      <c r="N397" s="44">
        <v>12000</v>
      </c>
    </row>
    <row r="398" spans="1:14" ht="20.25" customHeight="1">
      <c r="A398" s="8"/>
      <c r="C398" s="8"/>
      <c r="E398" s="8"/>
      <c r="F398" s="67" t="s">
        <v>435</v>
      </c>
      <c r="G398" s="38" t="s">
        <v>120</v>
      </c>
      <c r="H398" s="38" t="s">
        <v>110</v>
      </c>
      <c r="I398" s="38" t="s">
        <v>18</v>
      </c>
      <c r="J398" s="34" t="s">
        <v>329</v>
      </c>
      <c r="K398" s="31"/>
      <c r="L398" s="44">
        <f>L399+L400</f>
        <v>7050</v>
      </c>
      <c r="M398" s="44">
        <f>M399</f>
        <v>4000</v>
      </c>
      <c r="N398" s="44">
        <f>N399</f>
        <v>4000</v>
      </c>
    </row>
    <row r="399" spans="1:14" ht="57" customHeight="1">
      <c r="A399" s="8"/>
      <c r="C399" s="8"/>
      <c r="E399" s="8"/>
      <c r="F399" s="37" t="s">
        <v>17</v>
      </c>
      <c r="G399" s="38" t="s">
        <v>120</v>
      </c>
      <c r="H399" s="38" t="s">
        <v>110</v>
      </c>
      <c r="I399" s="38" t="s">
        <v>18</v>
      </c>
      <c r="J399" s="34" t="s">
        <v>329</v>
      </c>
      <c r="K399" s="31" t="s">
        <v>16</v>
      </c>
      <c r="L399" s="44">
        <v>7049.7</v>
      </c>
      <c r="M399" s="44">
        <v>4000</v>
      </c>
      <c r="N399" s="44">
        <v>4000</v>
      </c>
    </row>
    <row r="400" spans="1:14" ht="26.25" customHeight="1">
      <c r="A400" s="8"/>
      <c r="C400" s="8"/>
      <c r="E400" s="8"/>
      <c r="F400" s="37" t="s">
        <v>31</v>
      </c>
      <c r="G400" s="38" t="s">
        <v>120</v>
      </c>
      <c r="H400" s="38" t="s">
        <v>110</v>
      </c>
      <c r="I400" s="38" t="s">
        <v>18</v>
      </c>
      <c r="J400" s="34" t="s">
        <v>329</v>
      </c>
      <c r="K400" s="31" t="s">
        <v>30</v>
      </c>
      <c r="L400" s="44">
        <v>0.3</v>
      </c>
      <c r="M400" s="44">
        <v>0</v>
      </c>
      <c r="N400" s="44">
        <v>0</v>
      </c>
    </row>
    <row r="401" spans="1:14" ht="18.75">
      <c r="A401" s="8"/>
      <c r="C401" s="8"/>
      <c r="E401" s="8"/>
      <c r="F401" s="67" t="s">
        <v>436</v>
      </c>
      <c r="G401" s="38" t="s">
        <v>120</v>
      </c>
      <c r="H401" s="38" t="s">
        <v>110</v>
      </c>
      <c r="I401" s="38" t="s">
        <v>18</v>
      </c>
      <c r="J401" s="34" t="s">
        <v>330</v>
      </c>
      <c r="K401" s="31"/>
      <c r="L401" s="44">
        <f>L402</f>
        <v>10900.5</v>
      </c>
      <c r="M401" s="44">
        <f>M402</f>
        <v>3500</v>
      </c>
      <c r="N401" s="44">
        <f>N402</f>
        <v>3500</v>
      </c>
    </row>
    <row r="402" spans="1:14" ht="49.5">
      <c r="A402" s="8"/>
      <c r="C402" s="8"/>
      <c r="E402" s="8"/>
      <c r="F402" s="37" t="s">
        <v>17</v>
      </c>
      <c r="G402" s="38" t="s">
        <v>120</v>
      </c>
      <c r="H402" s="38" t="s">
        <v>110</v>
      </c>
      <c r="I402" s="38" t="s">
        <v>18</v>
      </c>
      <c r="J402" s="34" t="s">
        <v>330</v>
      </c>
      <c r="K402" s="31" t="s">
        <v>16</v>
      </c>
      <c r="L402" s="44">
        <v>10900.5</v>
      </c>
      <c r="M402" s="44">
        <v>3500</v>
      </c>
      <c r="N402" s="44">
        <v>3500</v>
      </c>
    </row>
    <row r="403" spans="1:14" ht="36.75" customHeight="1">
      <c r="A403" s="8" t="s">
        <v>129</v>
      </c>
      <c r="B403" s="9" t="s">
        <v>130</v>
      </c>
      <c r="C403" s="8" t="s">
        <v>133</v>
      </c>
      <c r="D403" s="9" t="s">
        <v>134</v>
      </c>
      <c r="E403" s="8" t="s">
        <v>16</v>
      </c>
      <c r="F403" s="37" t="s">
        <v>332</v>
      </c>
      <c r="G403" s="38" t="s">
        <v>120</v>
      </c>
      <c r="H403" s="38" t="s">
        <v>110</v>
      </c>
      <c r="I403" s="38" t="s">
        <v>18</v>
      </c>
      <c r="J403" s="34" t="s">
        <v>331</v>
      </c>
      <c r="K403" s="31"/>
      <c r="L403" s="44">
        <f>L404</f>
        <v>375</v>
      </c>
      <c r="M403" s="44">
        <f>M404</f>
        <v>250</v>
      </c>
      <c r="N403" s="44">
        <f>N404</f>
        <v>250</v>
      </c>
    </row>
    <row r="404" spans="1:14" ht="49.5">
      <c r="A404" s="8"/>
      <c r="C404" s="8"/>
      <c r="E404" s="8"/>
      <c r="F404" s="37" t="s">
        <v>17</v>
      </c>
      <c r="G404" s="38" t="s">
        <v>120</v>
      </c>
      <c r="H404" s="38" t="s">
        <v>110</v>
      </c>
      <c r="I404" s="38" t="s">
        <v>18</v>
      </c>
      <c r="J404" s="34" t="s">
        <v>331</v>
      </c>
      <c r="K404" s="31" t="s">
        <v>16</v>
      </c>
      <c r="L404" s="44">
        <v>375</v>
      </c>
      <c r="M404" s="44">
        <v>250</v>
      </c>
      <c r="N404" s="44">
        <v>250</v>
      </c>
    </row>
    <row r="405" spans="1:14" ht="53.25" customHeight="1">
      <c r="A405" s="8"/>
      <c r="C405" s="8"/>
      <c r="E405" s="8"/>
      <c r="F405" s="37" t="s">
        <v>314</v>
      </c>
      <c r="G405" s="38" t="s">
        <v>120</v>
      </c>
      <c r="H405" s="38" t="s">
        <v>110</v>
      </c>
      <c r="I405" s="38" t="s">
        <v>18</v>
      </c>
      <c r="J405" s="34" t="s">
        <v>493</v>
      </c>
      <c r="K405" s="31"/>
      <c r="L405" s="44">
        <f>L406</f>
        <v>0</v>
      </c>
      <c r="M405" s="44">
        <f>M406</f>
        <v>1000</v>
      </c>
      <c r="N405" s="44">
        <f>N406</f>
        <v>1000</v>
      </c>
    </row>
    <row r="406" spans="1:14" ht="49.5">
      <c r="A406" s="8"/>
      <c r="C406" s="8"/>
      <c r="E406" s="8"/>
      <c r="F406" s="37" t="s">
        <v>17</v>
      </c>
      <c r="G406" s="38" t="s">
        <v>120</v>
      </c>
      <c r="H406" s="38" t="s">
        <v>110</v>
      </c>
      <c r="I406" s="38" t="s">
        <v>18</v>
      </c>
      <c r="J406" s="34" t="s">
        <v>493</v>
      </c>
      <c r="K406" s="31" t="s">
        <v>16</v>
      </c>
      <c r="L406" s="44">
        <v>0</v>
      </c>
      <c r="M406" s="44">
        <v>1000</v>
      </c>
      <c r="N406" s="44">
        <v>1000</v>
      </c>
    </row>
    <row r="407" spans="1:14" ht="49.5">
      <c r="A407" s="8"/>
      <c r="C407" s="8"/>
      <c r="E407" s="8"/>
      <c r="F407" s="37" t="s">
        <v>314</v>
      </c>
      <c r="G407" s="38" t="s">
        <v>120</v>
      </c>
      <c r="H407" s="38" t="s">
        <v>110</v>
      </c>
      <c r="I407" s="38" t="s">
        <v>18</v>
      </c>
      <c r="J407" s="34" t="s">
        <v>564</v>
      </c>
      <c r="K407" s="31"/>
      <c r="L407" s="44">
        <f>L408+L410+L412+L414+L416+L418+L420+L422+L424</f>
        <v>16911.800000000003</v>
      </c>
      <c r="M407" s="44">
        <f>M408+M410+M412+M414+M416+M418+M420</f>
        <v>0</v>
      </c>
      <c r="N407" s="44">
        <f>N408+N410+N412+N414+N416+N418+N420</f>
        <v>0</v>
      </c>
    </row>
    <row r="408" spans="1:14" ht="148.5">
      <c r="A408" s="8"/>
      <c r="C408" s="8"/>
      <c r="E408" s="8"/>
      <c r="F408" s="37" t="s">
        <v>563</v>
      </c>
      <c r="G408" s="38" t="s">
        <v>120</v>
      </c>
      <c r="H408" s="38" t="s">
        <v>110</v>
      </c>
      <c r="I408" s="38" t="s">
        <v>18</v>
      </c>
      <c r="J408" s="34" t="s">
        <v>562</v>
      </c>
      <c r="K408" s="31"/>
      <c r="L408" s="44">
        <f>L409</f>
        <v>1473.7</v>
      </c>
      <c r="M408" s="44">
        <f>M409</f>
        <v>0</v>
      </c>
      <c r="N408" s="44">
        <f>N409</f>
        <v>0</v>
      </c>
    </row>
    <row r="409" spans="1:14" ht="49.5">
      <c r="A409" s="8"/>
      <c r="C409" s="8"/>
      <c r="E409" s="8"/>
      <c r="F409" s="37" t="s">
        <v>17</v>
      </c>
      <c r="G409" s="38" t="s">
        <v>120</v>
      </c>
      <c r="H409" s="38" t="s">
        <v>110</v>
      </c>
      <c r="I409" s="38" t="s">
        <v>18</v>
      </c>
      <c r="J409" s="34" t="s">
        <v>562</v>
      </c>
      <c r="K409" s="31" t="s">
        <v>16</v>
      </c>
      <c r="L409" s="44">
        <v>1473.7</v>
      </c>
      <c r="M409" s="44">
        <v>0</v>
      </c>
      <c r="N409" s="44">
        <v>0</v>
      </c>
    </row>
    <row r="410" spans="1:14" ht="132">
      <c r="A410" s="8"/>
      <c r="C410" s="8"/>
      <c r="E410" s="8"/>
      <c r="F410" s="37" t="s">
        <v>566</v>
      </c>
      <c r="G410" s="38" t="s">
        <v>120</v>
      </c>
      <c r="H410" s="38" t="s">
        <v>110</v>
      </c>
      <c r="I410" s="38" t="s">
        <v>18</v>
      </c>
      <c r="J410" s="34" t="s">
        <v>565</v>
      </c>
      <c r="K410" s="31"/>
      <c r="L410" s="44">
        <f>L411</f>
        <v>2994.5</v>
      </c>
      <c r="M410" s="44">
        <f>M411</f>
        <v>0</v>
      </c>
      <c r="N410" s="44">
        <f>N411</f>
        <v>0</v>
      </c>
    </row>
    <row r="411" spans="1:14" ht="49.5">
      <c r="A411" s="8"/>
      <c r="C411" s="8"/>
      <c r="E411" s="8"/>
      <c r="F411" s="37" t="s">
        <v>17</v>
      </c>
      <c r="G411" s="38" t="s">
        <v>120</v>
      </c>
      <c r="H411" s="38" t="s">
        <v>110</v>
      </c>
      <c r="I411" s="38" t="s">
        <v>18</v>
      </c>
      <c r="J411" s="34" t="s">
        <v>565</v>
      </c>
      <c r="K411" s="31" t="s">
        <v>16</v>
      </c>
      <c r="L411" s="44">
        <v>2994.5</v>
      </c>
      <c r="M411" s="44">
        <v>0</v>
      </c>
      <c r="N411" s="44">
        <v>0</v>
      </c>
    </row>
    <row r="412" spans="1:14" ht="148.5">
      <c r="A412" s="8"/>
      <c r="C412" s="8"/>
      <c r="E412" s="8"/>
      <c r="F412" s="37" t="s">
        <v>568</v>
      </c>
      <c r="G412" s="38" t="s">
        <v>120</v>
      </c>
      <c r="H412" s="38" t="s">
        <v>110</v>
      </c>
      <c r="I412" s="38" t="s">
        <v>18</v>
      </c>
      <c r="J412" s="34" t="s">
        <v>567</v>
      </c>
      <c r="K412" s="31"/>
      <c r="L412" s="44">
        <f>L413</f>
        <v>2089</v>
      </c>
      <c r="M412" s="44">
        <f>M413</f>
        <v>0</v>
      </c>
      <c r="N412" s="44">
        <f>N413</f>
        <v>0</v>
      </c>
    </row>
    <row r="413" spans="1:14" ht="49.5">
      <c r="A413" s="8"/>
      <c r="C413" s="8"/>
      <c r="E413" s="8"/>
      <c r="F413" s="37" t="s">
        <v>17</v>
      </c>
      <c r="G413" s="38" t="s">
        <v>120</v>
      </c>
      <c r="H413" s="38" t="s">
        <v>110</v>
      </c>
      <c r="I413" s="38" t="s">
        <v>18</v>
      </c>
      <c r="J413" s="34" t="s">
        <v>567</v>
      </c>
      <c r="K413" s="31" t="s">
        <v>16</v>
      </c>
      <c r="L413" s="44">
        <v>2089</v>
      </c>
      <c r="M413" s="44">
        <v>0</v>
      </c>
      <c r="N413" s="44">
        <v>0</v>
      </c>
    </row>
    <row r="414" spans="1:14" ht="147.75" customHeight="1">
      <c r="A414" s="8"/>
      <c r="C414" s="8"/>
      <c r="E414" s="8"/>
      <c r="F414" s="37" t="s">
        <v>576</v>
      </c>
      <c r="G414" s="38" t="s">
        <v>120</v>
      </c>
      <c r="H414" s="38" t="s">
        <v>110</v>
      </c>
      <c r="I414" s="38" t="s">
        <v>18</v>
      </c>
      <c r="J414" s="34" t="s">
        <v>569</v>
      </c>
      <c r="K414" s="31"/>
      <c r="L414" s="44">
        <f>L415</f>
        <v>2019.3</v>
      </c>
      <c r="M414" s="44">
        <f>M415</f>
        <v>0</v>
      </c>
      <c r="N414" s="44">
        <f>N415</f>
        <v>0</v>
      </c>
    </row>
    <row r="415" spans="1:14" ht="49.5">
      <c r="A415" s="8"/>
      <c r="C415" s="8"/>
      <c r="E415" s="8"/>
      <c r="F415" s="37" t="s">
        <v>17</v>
      </c>
      <c r="G415" s="38" t="s">
        <v>120</v>
      </c>
      <c r="H415" s="38" t="s">
        <v>110</v>
      </c>
      <c r="I415" s="38" t="s">
        <v>18</v>
      </c>
      <c r="J415" s="34" t="s">
        <v>569</v>
      </c>
      <c r="K415" s="31" t="s">
        <v>16</v>
      </c>
      <c r="L415" s="44">
        <v>2019.3</v>
      </c>
      <c r="M415" s="44">
        <v>0</v>
      </c>
      <c r="N415" s="44">
        <v>0</v>
      </c>
    </row>
    <row r="416" spans="1:14" ht="148.5">
      <c r="A416" s="8"/>
      <c r="C416" s="8"/>
      <c r="E416" s="8"/>
      <c r="F416" s="37" t="s">
        <v>571</v>
      </c>
      <c r="G416" s="38" t="s">
        <v>120</v>
      </c>
      <c r="H416" s="38" t="s">
        <v>110</v>
      </c>
      <c r="I416" s="38" t="s">
        <v>18</v>
      </c>
      <c r="J416" s="34" t="s">
        <v>570</v>
      </c>
      <c r="K416" s="31"/>
      <c r="L416" s="44">
        <f>L417</f>
        <v>1180.7</v>
      </c>
      <c r="M416" s="44">
        <f>M417</f>
        <v>0</v>
      </c>
      <c r="N416" s="44">
        <f>N417</f>
        <v>0</v>
      </c>
    </row>
    <row r="417" spans="1:14" ht="49.5">
      <c r="A417" s="8"/>
      <c r="C417" s="8"/>
      <c r="E417" s="8"/>
      <c r="F417" s="37" t="s">
        <v>17</v>
      </c>
      <c r="G417" s="38" t="s">
        <v>120</v>
      </c>
      <c r="H417" s="38" t="s">
        <v>110</v>
      </c>
      <c r="I417" s="38" t="s">
        <v>18</v>
      </c>
      <c r="J417" s="34" t="s">
        <v>570</v>
      </c>
      <c r="K417" s="31" t="s">
        <v>16</v>
      </c>
      <c r="L417" s="44">
        <v>1180.7</v>
      </c>
      <c r="M417" s="44">
        <v>0</v>
      </c>
      <c r="N417" s="44">
        <v>0</v>
      </c>
    </row>
    <row r="418" spans="1:14" ht="148.5">
      <c r="A418" s="8"/>
      <c r="C418" s="8"/>
      <c r="E418" s="8"/>
      <c r="F418" s="37" t="s">
        <v>573</v>
      </c>
      <c r="G418" s="38" t="s">
        <v>120</v>
      </c>
      <c r="H418" s="38" t="s">
        <v>110</v>
      </c>
      <c r="I418" s="38" t="s">
        <v>18</v>
      </c>
      <c r="J418" s="34" t="s">
        <v>572</v>
      </c>
      <c r="K418" s="31"/>
      <c r="L418" s="44">
        <f>L419</f>
        <v>1758.6</v>
      </c>
      <c r="M418" s="44">
        <f>M419</f>
        <v>0</v>
      </c>
      <c r="N418" s="44">
        <f>N419</f>
        <v>0</v>
      </c>
    </row>
    <row r="419" spans="1:14" ht="49.5">
      <c r="A419" s="8"/>
      <c r="C419" s="8"/>
      <c r="E419" s="8"/>
      <c r="F419" s="37" t="s">
        <v>17</v>
      </c>
      <c r="G419" s="38" t="s">
        <v>120</v>
      </c>
      <c r="H419" s="38" t="s">
        <v>110</v>
      </c>
      <c r="I419" s="38" t="s">
        <v>18</v>
      </c>
      <c r="J419" s="34" t="s">
        <v>572</v>
      </c>
      <c r="K419" s="31" t="s">
        <v>16</v>
      </c>
      <c r="L419" s="44">
        <v>1758.6</v>
      </c>
      <c r="M419" s="44">
        <v>0</v>
      </c>
      <c r="N419" s="44">
        <v>0</v>
      </c>
    </row>
    <row r="420" spans="1:14" ht="83.25" customHeight="1">
      <c r="A420" s="8"/>
      <c r="C420" s="8"/>
      <c r="E420" s="8"/>
      <c r="F420" s="37" t="s">
        <v>575</v>
      </c>
      <c r="G420" s="38" t="s">
        <v>120</v>
      </c>
      <c r="H420" s="38" t="s">
        <v>110</v>
      </c>
      <c r="I420" s="38" t="s">
        <v>18</v>
      </c>
      <c r="J420" s="34" t="s">
        <v>574</v>
      </c>
      <c r="K420" s="31"/>
      <c r="L420" s="44">
        <f>L421</f>
        <v>1423.7</v>
      </c>
      <c r="M420" s="44">
        <f>M421</f>
        <v>0</v>
      </c>
      <c r="N420" s="44">
        <f>N421</f>
        <v>0</v>
      </c>
    </row>
    <row r="421" spans="1:14" ht="49.5">
      <c r="A421" s="8"/>
      <c r="C421" s="8"/>
      <c r="E421" s="8"/>
      <c r="F421" s="37" t="s">
        <v>17</v>
      </c>
      <c r="G421" s="38" t="s">
        <v>120</v>
      </c>
      <c r="H421" s="38" t="s">
        <v>110</v>
      </c>
      <c r="I421" s="38" t="s">
        <v>18</v>
      </c>
      <c r="J421" s="34" t="s">
        <v>574</v>
      </c>
      <c r="K421" s="31" t="s">
        <v>16</v>
      </c>
      <c r="L421" s="44">
        <v>1423.7</v>
      </c>
      <c r="M421" s="44">
        <v>0</v>
      </c>
      <c r="N421" s="44">
        <v>0</v>
      </c>
    </row>
    <row r="422" spans="1:14" ht="132">
      <c r="A422" s="8"/>
      <c r="C422" s="8"/>
      <c r="E422" s="8"/>
      <c r="F422" s="37" t="s">
        <v>592</v>
      </c>
      <c r="G422" s="38" t="s">
        <v>120</v>
      </c>
      <c r="H422" s="38" t="s">
        <v>110</v>
      </c>
      <c r="I422" s="38" t="s">
        <v>18</v>
      </c>
      <c r="J422" s="34" t="s">
        <v>590</v>
      </c>
      <c r="K422" s="31"/>
      <c r="L422" s="44">
        <f>L423</f>
        <v>2408</v>
      </c>
      <c r="M422" s="44">
        <f>M423</f>
        <v>0</v>
      </c>
      <c r="N422" s="44">
        <f>N423</f>
        <v>0</v>
      </c>
    </row>
    <row r="423" spans="1:14" ht="49.5">
      <c r="A423" s="8"/>
      <c r="C423" s="8"/>
      <c r="E423" s="8"/>
      <c r="F423" s="37" t="s">
        <v>17</v>
      </c>
      <c r="G423" s="38" t="s">
        <v>120</v>
      </c>
      <c r="H423" s="38" t="s">
        <v>110</v>
      </c>
      <c r="I423" s="38" t="s">
        <v>18</v>
      </c>
      <c r="J423" s="34" t="s">
        <v>590</v>
      </c>
      <c r="K423" s="31" t="s">
        <v>16</v>
      </c>
      <c r="L423" s="44">
        <v>2408</v>
      </c>
      <c r="M423" s="44">
        <v>0</v>
      </c>
      <c r="N423" s="44">
        <v>0</v>
      </c>
    </row>
    <row r="424" spans="1:14" ht="148.5">
      <c r="A424" s="8"/>
      <c r="C424" s="8"/>
      <c r="E424" s="8"/>
      <c r="F424" s="37" t="s">
        <v>593</v>
      </c>
      <c r="G424" s="38" t="s">
        <v>120</v>
      </c>
      <c r="H424" s="38" t="s">
        <v>110</v>
      </c>
      <c r="I424" s="38" t="s">
        <v>18</v>
      </c>
      <c r="J424" s="34" t="s">
        <v>591</v>
      </c>
      <c r="K424" s="31"/>
      <c r="L424" s="44">
        <f>L425</f>
        <v>1564.3</v>
      </c>
      <c r="M424" s="44">
        <f>M425</f>
        <v>0</v>
      </c>
      <c r="N424" s="44">
        <f>N425</f>
        <v>0</v>
      </c>
    </row>
    <row r="425" spans="1:14" ht="49.5">
      <c r="A425" s="8"/>
      <c r="C425" s="8"/>
      <c r="E425" s="8"/>
      <c r="F425" s="37" t="s">
        <v>17</v>
      </c>
      <c r="G425" s="38" t="s">
        <v>120</v>
      </c>
      <c r="H425" s="38" t="s">
        <v>110</v>
      </c>
      <c r="I425" s="38" t="s">
        <v>18</v>
      </c>
      <c r="J425" s="34" t="s">
        <v>591</v>
      </c>
      <c r="K425" s="31" t="s">
        <v>16</v>
      </c>
      <c r="L425" s="44">
        <v>1564.3</v>
      </c>
      <c r="M425" s="44">
        <v>0</v>
      </c>
      <c r="N425" s="44">
        <v>0</v>
      </c>
    </row>
    <row r="426" spans="1:14" ht="69.75" customHeight="1">
      <c r="A426" s="8" t="s">
        <v>136</v>
      </c>
      <c r="B426" s="9" t="s">
        <v>137</v>
      </c>
      <c r="C426" s="8" t="s">
        <v>139</v>
      </c>
      <c r="D426" s="9" t="s">
        <v>140</v>
      </c>
      <c r="E426" s="8" t="s">
        <v>138</v>
      </c>
      <c r="F426" s="49" t="s">
        <v>448</v>
      </c>
      <c r="G426" s="41" t="s">
        <v>128</v>
      </c>
      <c r="H426" s="41"/>
      <c r="I426" s="38"/>
      <c r="J426" s="38"/>
      <c r="K426" s="43"/>
      <c r="L426" s="51">
        <f>L427+L431+L434</f>
        <v>518.0999999999999</v>
      </c>
      <c r="M426" s="51">
        <f>M427+M431+M434</f>
        <v>488.09999999999997</v>
      </c>
      <c r="N426" s="51">
        <f>N427+N431+N434</f>
        <v>488.09999999999997</v>
      </c>
    </row>
    <row r="427" spans="1:14" ht="56.25" customHeight="1">
      <c r="A427" s="8"/>
      <c r="C427" s="8"/>
      <c r="E427" s="8"/>
      <c r="F427" s="37" t="s">
        <v>250</v>
      </c>
      <c r="G427" s="38" t="s">
        <v>128</v>
      </c>
      <c r="H427" s="38" t="s">
        <v>15</v>
      </c>
      <c r="I427" s="38"/>
      <c r="J427" s="38"/>
      <c r="K427" s="43"/>
      <c r="L427" s="44">
        <f>L428</f>
        <v>468.09999999999997</v>
      </c>
      <c r="M427" s="44">
        <f>M428</f>
        <v>468.09999999999997</v>
      </c>
      <c r="N427" s="44">
        <f>N428</f>
        <v>468.09999999999997</v>
      </c>
    </row>
    <row r="428" spans="1:14" ht="37.5" customHeight="1">
      <c r="A428" s="8" t="s">
        <v>141</v>
      </c>
      <c r="B428" s="9" t="s">
        <v>142</v>
      </c>
      <c r="C428" s="8" t="s">
        <v>12</v>
      </c>
      <c r="D428" s="9" t="s">
        <v>13</v>
      </c>
      <c r="E428" s="8" t="s">
        <v>14</v>
      </c>
      <c r="F428" s="37" t="s">
        <v>94</v>
      </c>
      <c r="G428" s="38" t="s">
        <v>128</v>
      </c>
      <c r="H428" s="38" t="s">
        <v>15</v>
      </c>
      <c r="I428" s="38" t="s">
        <v>18</v>
      </c>
      <c r="J428" s="38" t="s">
        <v>93</v>
      </c>
      <c r="K428" s="43"/>
      <c r="L428" s="44">
        <f>L429+L430</f>
        <v>468.09999999999997</v>
      </c>
      <c r="M428" s="44">
        <f>M429+M430</f>
        <v>468.09999999999997</v>
      </c>
      <c r="N428" s="44">
        <f>N429+N430</f>
        <v>468.09999999999997</v>
      </c>
    </row>
    <row r="429" spans="1:14" ht="39.75" customHeight="1">
      <c r="A429" s="8"/>
      <c r="C429" s="8"/>
      <c r="E429" s="8"/>
      <c r="F429" s="37" t="s">
        <v>41</v>
      </c>
      <c r="G429" s="38" t="s">
        <v>128</v>
      </c>
      <c r="H429" s="38" t="s">
        <v>15</v>
      </c>
      <c r="I429" s="38" t="s">
        <v>18</v>
      </c>
      <c r="J429" s="38" t="s">
        <v>93</v>
      </c>
      <c r="K429" s="38" t="s">
        <v>40</v>
      </c>
      <c r="L429" s="44">
        <v>424.9</v>
      </c>
      <c r="M429" s="44">
        <v>424.9</v>
      </c>
      <c r="N429" s="44">
        <v>424.9</v>
      </c>
    </row>
    <row r="430" spans="1:14" ht="49.5">
      <c r="A430" s="8"/>
      <c r="C430" s="8"/>
      <c r="E430" s="8"/>
      <c r="F430" s="37" t="s">
        <v>17</v>
      </c>
      <c r="G430" s="38" t="s">
        <v>128</v>
      </c>
      <c r="H430" s="38" t="s">
        <v>15</v>
      </c>
      <c r="I430" s="38" t="s">
        <v>18</v>
      </c>
      <c r="J430" s="38" t="s">
        <v>93</v>
      </c>
      <c r="K430" s="43" t="s">
        <v>16</v>
      </c>
      <c r="L430" s="44">
        <v>43.2</v>
      </c>
      <c r="M430" s="44">
        <v>43.2</v>
      </c>
      <c r="N430" s="44">
        <v>43.2</v>
      </c>
    </row>
    <row r="431" spans="1:14" ht="55.5" customHeight="1">
      <c r="A431" s="8"/>
      <c r="C431" s="8"/>
      <c r="E431" s="8"/>
      <c r="F431" s="37" t="s">
        <v>252</v>
      </c>
      <c r="G431" s="38" t="s">
        <v>128</v>
      </c>
      <c r="H431" s="38" t="s">
        <v>23</v>
      </c>
      <c r="I431" s="38"/>
      <c r="J431" s="38"/>
      <c r="K431" s="43"/>
      <c r="L431" s="44">
        <f aca="true" t="shared" si="17" ref="L431:N432">L432</f>
        <v>20</v>
      </c>
      <c r="M431" s="44">
        <f t="shared" si="17"/>
        <v>20</v>
      </c>
      <c r="N431" s="44">
        <f t="shared" si="17"/>
        <v>20</v>
      </c>
    </row>
    <row r="432" spans="1:14" ht="66">
      <c r="A432" s="8"/>
      <c r="C432" s="8"/>
      <c r="E432" s="8"/>
      <c r="F432" s="56" t="s">
        <v>366</v>
      </c>
      <c r="G432" s="38" t="s">
        <v>128</v>
      </c>
      <c r="H432" s="38" t="s">
        <v>23</v>
      </c>
      <c r="I432" s="38" t="s">
        <v>18</v>
      </c>
      <c r="J432" s="38" t="s">
        <v>242</v>
      </c>
      <c r="K432" s="43"/>
      <c r="L432" s="44">
        <f t="shared" si="17"/>
        <v>20</v>
      </c>
      <c r="M432" s="44">
        <f t="shared" si="17"/>
        <v>20</v>
      </c>
      <c r="N432" s="44">
        <f t="shared" si="17"/>
        <v>20</v>
      </c>
    </row>
    <row r="433" spans="1:14" ht="49.5">
      <c r="A433" s="8"/>
      <c r="C433" s="8"/>
      <c r="E433" s="8"/>
      <c r="F433" s="37" t="s">
        <v>17</v>
      </c>
      <c r="G433" s="38" t="s">
        <v>128</v>
      </c>
      <c r="H433" s="38" t="s">
        <v>23</v>
      </c>
      <c r="I433" s="38" t="s">
        <v>18</v>
      </c>
      <c r="J433" s="38" t="s">
        <v>242</v>
      </c>
      <c r="K433" s="43" t="s">
        <v>16</v>
      </c>
      <c r="L433" s="44">
        <v>20</v>
      </c>
      <c r="M433" s="44">
        <v>20</v>
      </c>
      <c r="N433" s="44">
        <v>20</v>
      </c>
    </row>
    <row r="434" spans="1:14" ht="33">
      <c r="A434" s="8"/>
      <c r="C434" s="8"/>
      <c r="E434" s="8"/>
      <c r="F434" s="37" t="s">
        <v>463</v>
      </c>
      <c r="G434" s="38" t="s">
        <v>128</v>
      </c>
      <c r="H434" s="38" t="s">
        <v>34</v>
      </c>
      <c r="I434" s="38"/>
      <c r="J434" s="38"/>
      <c r="K434" s="43"/>
      <c r="L434" s="44">
        <f aca="true" t="shared" si="18" ref="L434:N435">L435</f>
        <v>30</v>
      </c>
      <c r="M434" s="44">
        <f t="shared" si="18"/>
        <v>0</v>
      </c>
      <c r="N434" s="44">
        <f t="shared" si="18"/>
        <v>0</v>
      </c>
    </row>
    <row r="435" spans="1:14" ht="49.5">
      <c r="A435" s="8"/>
      <c r="C435" s="8"/>
      <c r="E435" s="8"/>
      <c r="F435" s="37" t="s">
        <v>464</v>
      </c>
      <c r="G435" s="38" t="s">
        <v>128</v>
      </c>
      <c r="H435" s="38" t="s">
        <v>34</v>
      </c>
      <c r="I435" s="38" t="s">
        <v>18</v>
      </c>
      <c r="J435" s="38" t="s">
        <v>462</v>
      </c>
      <c r="K435" s="43"/>
      <c r="L435" s="44">
        <f t="shared" si="18"/>
        <v>30</v>
      </c>
      <c r="M435" s="44">
        <f t="shared" si="18"/>
        <v>0</v>
      </c>
      <c r="N435" s="44">
        <f t="shared" si="18"/>
        <v>0</v>
      </c>
    </row>
    <row r="436" spans="1:14" ht="49.5">
      <c r="A436" s="8"/>
      <c r="C436" s="8"/>
      <c r="E436" s="8"/>
      <c r="F436" s="37" t="s">
        <v>17</v>
      </c>
      <c r="G436" s="38" t="s">
        <v>128</v>
      </c>
      <c r="H436" s="38" t="s">
        <v>34</v>
      </c>
      <c r="I436" s="38" t="s">
        <v>18</v>
      </c>
      <c r="J436" s="38" t="s">
        <v>462</v>
      </c>
      <c r="K436" s="43" t="s">
        <v>16</v>
      </c>
      <c r="L436" s="44">
        <v>30</v>
      </c>
      <c r="M436" s="44">
        <v>0</v>
      </c>
      <c r="N436" s="44">
        <v>0</v>
      </c>
    </row>
    <row r="437" spans="1:14" ht="67.5" customHeight="1">
      <c r="A437" s="8" t="s">
        <v>141</v>
      </c>
      <c r="B437" s="9" t="s">
        <v>142</v>
      </c>
      <c r="C437" s="8" t="s">
        <v>143</v>
      </c>
      <c r="D437" s="9" t="s">
        <v>367</v>
      </c>
      <c r="E437" s="8" t="s">
        <v>14</v>
      </c>
      <c r="F437" s="49" t="s">
        <v>352</v>
      </c>
      <c r="G437" s="41" t="s">
        <v>129</v>
      </c>
      <c r="H437" s="38"/>
      <c r="I437" s="38"/>
      <c r="J437" s="38"/>
      <c r="K437" s="43"/>
      <c r="L437" s="51">
        <f>L438+L442+L446+L448+L450+L452+L454+L444+L456+L458+L460</f>
        <v>1270.9</v>
      </c>
      <c r="M437" s="51">
        <f>M438+M442+M446+M448+M450+M452+M454+M444+M456+M458+M460</f>
        <v>893</v>
      </c>
      <c r="N437" s="51">
        <f>N438+N442+N446+N448+N450+N452+N454+N444+N456+N458+N460</f>
        <v>893</v>
      </c>
    </row>
    <row r="438" spans="1:15" ht="92.25" customHeight="1">
      <c r="A438" s="8" t="s">
        <v>141</v>
      </c>
      <c r="B438" s="9" t="s">
        <v>142</v>
      </c>
      <c r="C438" s="8" t="s">
        <v>143</v>
      </c>
      <c r="D438" s="9" t="s">
        <v>367</v>
      </c>
      <c r="E438" s="8" t="s">
        <v>27</v>
      </c>
      <c r="F438" s="37" t="s">
        <v>87</v>
      </c>
      <c r="G438" s="38" t="s">
        <v>129</v>
      </c>
      <c r="H438" s="38" t="s">
        <v>110</v>
      </c>
      <c r="I438" s="38" t="s">
        <v>18</v>
      </c>
      <c r="J438" s="38" t="s">
        <v>192</v>
      </c>
      <c r="K438" s="43"/>
      <c r="L438" s="44">
        <f>SUM(L439:L441)</f>
        <v>366.80000000000007</v>
      </c>
      <c r="M438" s="44">
        <f>SUM(M439:M441)</f>
        <v>200</v>
      </c>
      <c r="N438" s="44">
        <f>SUM(N439:N441)</f>
        <v>200</v>
      </c>
      <c r="O438" s="60"/>
    </row>
    <row r="439" spans="1:14" ht="36" customHeight="1">
      <c r="A439" s="8"/>
      <c r="C439" s="8"/>
      <c r="E439" s="8"/>
      <c r="F439" s="37" t="s">
        <v>29</v>
      </c>
      <c r="G439" s="38" t="s">
        <v>129</v>
      </c>
      <c r="H439" s="38" t="s">
        <v>110</v>
      </c>
      <c r="I439" s="38" t="s">
        <v>18</v>
      </c>
      <c r="J439" s="38" t="s">
        <v>192</v>
      </c>
      <c r="K439" s="43" t="s">
        <v>28</v>
      </c>
      <c r="L439" s="44">
        <v>123.4</v>
      </c>
      <c r="M439" s="44">
        <v>50</v>
      </c>
      <c r="N439" s="44">
        <v>50</v>
      </c>
    </row>
    <row r="440" spans="1:14" ht="20.25" customHeight="1">
      <c r="A440" s="8"/>
      <c r="C440" s="8"/>
      <c r="E440" s="8"/>
      <c r="F440" s="37" t="s">
        <v>175</v>
      </c>
      <c r="G440" s="38" t="s">
        <v>129</v>
      </c>
      <c r="H440" s="38" t="s">
        <v>110</v>
      </c>
      <c r="I440" s="38" t="s">
        <v>18</v>
      </c>
      <c r="J440" s="38" t="s">
        <v>192</v>
      </c>
      <c r="K440" s="43" t="s">
        <v>19</v>
      </c>
      <c r="L440" s="44">
        <v>210.3</v>
      </c>
      <c r="M440" s="44">
        <v>144</v>
      </c>
      <c r="N440" s="44">
        <v>144</v>
      </c>
    </row>
    <row r="441" spans="1:14" ht="18.75">
      <c r="A441" s="8"/>
      <c r="C441" s="8"/>
      <c r="E441" s="8"/>
      <c r="F441" s="37" t="s">
        <v>176</v>
      </c>
      <c r="G441" s="38" t="s">
        <v>129</v>
      </c>
      <c r="H441" s="38" t="s">
        <v>110</v>
      </c>
      <c r="I441" s="38" t="s">
        <v>18</v>
      </c>
      <c r="J441" s="38" t="s">
        <v>192</v>
      </c>
      <c r="K441" s="43" t="s">
        <v>26</v>
      </c>
      <c r="L441" s="44">
        <v>33.1</v>
      </c>
      <c r="M441" s="44">
        <v>6</v>
      </c>
      <c r="N441" s="44">
        <v>6</v>
      </c>
    </row>
    <row r="442" spans="1:14" ht="136.5" customHeight="1">
      <c r="A442" s="8"/>
      <c r="C442" s="8"/>
      <c r="E442" s="8"/>
      <c r="F442" s="52" t="s">
        <v>195</v>
      </c>
      <c r="G442" s="38" t="s">
        <v>129</v>
      </c>
      <c r="H442" s="38" t="s">
        <v>110</v>
      </c>
      <c r="I442" s="38" t="s">
        <v>18</v>
      </c>
      <c r="J442" s="38" t="s">
        <v>194</v>
      </c>
      <c r="K442" s="43"/>
      <c r="L442" s="44">
        <f>SUM(L443:L443)</f>
        <v>170</v>
      </c>
      <c r="M442" s="44">
        <f>SUM(M443:M443)</f>
        <v>50</v>
      </c>
      <c r="N442" s="44">
        <f>SUM(N443:N443)</f>
        <v>50</v>
      </c>
    </row>
    <row r="443" spans="1:14" ht="18.75">
      <c r="A443" s="8"/>
      <c r="C443" s="8"/>
      <c r="E443" s="8"/>
      <c r="F443" s="37" t="s">
        <v>175</v>
      </c>
      <c r="G443" s="38" t="s">
        <v>129</v>
      </c>
      <c r="H443" s="38" t="s">
        <v>110</v>
      </c>
      <c r="I443" s="38" t="s">
        <v>18</v>
      </c>
      <c r="J443" s="38" t="s">
        <v>194</v>
      </c>
      <c r="K443" s="38" t="s">
        <v>19</v>
      </c>
      <c r="L443" s="44">
        <v>170</v>
      </c>
      <c r="M443" s="44">
        <v>50</v>
      </c>
      <c r="N443" s="44">
        <v>50</v>
      </c>
    </row>
    <row r="444" spans="1:14" ht="69" customHeight="1">
      <c r="A444" s="8"/>
      <c r="C444" s="8"/>
      <c r="E444" s="8"/>
      <c r="F444" s="37" t="s">
        <v>92</v>
      </c>
      <c r="G444" s="38" t="s">
        <v>129</v>
      </c>
      <c r="H444" s="38" t="s">
        <v>110</v>
      </c>
      <c r="I444" s="38" t="s">
        <v>18</v>
      </c>
      <c r="J444" s="38" t="s">
        <v>198</v>
      </c>
      <c r="K444" s="38"/>
      <c r="L444" s="44">
        <f>L445</f>
        <v>50</v>
      </c>
      <c r="M444" s="44">
        <f>M445</f>
        <v>20</v>
      </c>
      <c r="N444" s="44">
        <f>N445</f>
        <v>20</v>
      </c>
    </row>
    <row r="445" spans="1:14" ht="35.25" customHeight="1">
      <c r="A445" s="8"/>
      <c r="C445" s="8"/>
      <c r="E445" s="8"/>
      <c r="F445" s="37" t="s">
        <v>29</v>
      </c>
      <c r="G445" s="38" t="s">
        <v>129</v>
      </c>
      <c r="H445" s="38" t="s">
        <v>110</v>
      </c>
      <c r="I445" s="38" t="s">
        <v>18</v>
      </c>
      <c r="J445" s="38" t="s">
        <v>198</v>
      </c>
      <c r="K445" s="43" t="s">
        <v>28</v>
      </c>
      <c r="L445" s="44">
        <v>50</v>
      </c>
      <c r="M445" s="44">
        <v>20</v>
      </c>
      <c r="N445" s="44">
        <v>20</v>
      </c>
    </row>
    <row r="446" spans="1:14" ht="37.5" customHeight="1">
      <c r="A446" s="8"/>
      <c r="C446" s="8"/>
      <c r="E446" s="8"/>
      <c r="F446" s="37" t="s">
        <v>228</v>
      </c>
      <c r="G446" s="38" t="s">
        <v>129</v>
      </c>
      <c r="H446" s="38" t="s">
        <v>110</v>
      </c>
      <c r="I446" s="38" t="s">
        <v>18</v>
      </c>
      <c r="J446" s="38" t="s">
        <v>200</v>
      </c>
      <c r="K446" s="43"/>
      <c r="L446" s="44">
        <f>L447</f>
        <v>81.4</v>
      </c>
      <c r="M446" s="44">
        <f>M447</f>
        <v>35</v>
      </c>
      <c r="N446" s="44">
        <f>N447</f>
        <v>35</v>
      </c>
    </row>
    <row r="447" spans="1:14" ht="18.75">
      <c r="A447" s="8"/>
      <c r="C447" s="8"/>
      <c r="E447" s="8"/>
      <c r="F447" s="37" t="s">
        <v>175</v>
      </c>
      <c r="G447" s="38" t="s">
        <v>129</v>
      </c>
      <c r="H447" s="38" t="s">
        <v>110</v>
      </c>
      <c r="I447" s="38" t="s">
        <v>18</v>
      </c>
      <c r="J447" s="38" t="s">
        <v>200</v>
      </c>
      <c r="K447" s="43" t="s">
        <v>19</v>
      </c>
      <c r="L447" s="44">
        <v>81.4</v>
      </c>
      <c r="M447" s="44">
        <v>35</v>
      </c>
      <c r="N447" s="44">
        <v>35</v>
      </c>
    </row>
    <row r="448" spans="1:14" ht="35.25" customHeight="1">
      <c r="A448" s="8"/>
      <c r="C448" s="8"/>
      <c r="E448" s="8"/>
      <c r="F448" s="37" t="s">
        <v>226</v>
      </c>
      <c r="G448" s="38" t="s">
        <v>129</v>
      </c>
      <c r="H448" s="38" t="s">
        <v>110</v>
      </c>
      <c r="I448" s="38" t="s">
        <v>18</v>
      </c>
      <c r="J448" s="38" t="s">
        <v>206</v>
      </c>
      <c r="K448" s="43"/>
      <c r="L448" s="44">
        <f>L449</f>
        <v>75</v>
      </c>
      <c r="M448" s="44">
        <f>M449</f>
        <v>50</v>
      </c>
      <c r="N448" s="44">
        <f>N449</f>
        <v>50</v>
      </c>
    </row>
    <row r="449" spans="1:14" ht="39" customHeight="1">
      <c r="A449" s="8"/>
      <c r="C449" s="8"/>
      <c r="E449" s="8"/>
      <c r="F449" s="37" t="s">
        <v>29</v>
      </c>
      <c r="G449" s="38" t="s">
        <v>129</v>
      </c>
      <c r="H449" s="38" t="s">
        <v>110</v>
      </c>
      <c r="I449" s="38" t="s">
        <v>18</v>
      </c>
      <c r="J449" s="38" t="s">
        <v>206</v>
      </c>
      <c r="K449" s="43" t="s">
        <v>28</v>
      </c>
      <c r="L449" s="44">
        <v>75</v>
      </c>
      <c r="M449" s="44">
        <v>50</v>
      </c>
      <c r="N449" s="44">
        <v>50</v>
      </c>
    </row>
    <row r="450" spans="1:14" ht="21.75" customHeight="1">
      <c r="A450" s="8"/>
      <c r="C450" s="8"/>
      <c r="E450" s="8"/>
      <c r="F450" s="37" t="s">
        <v>499</v>
      </c>
      <c r="G450" s="38" t="s">
        <v>129</v>
      </c>
      <c r="H450" s="38" t="s">
        <v>110</v>
      </c>
      <c r="I450" s="38" t="s">
        <v>18</v>
      </c>
      <c r="J450" s="38" t="s">
        <v>498</v>
      </c>
      <c r="K450" s="43"/>
      <c r="L450" s="44">
        <f>L451</f>
        <v>307.5</v>
      </c>
      <c r="M450" s="44">
        <f>M451</f>
        <v>305</v>
      </c>
      <c r="N450" s="44">
        <f>N451</f>
        <v>305</v>
      </c>
    </row>
    <row r="451" spans="1:14" ht="49.5">
      <c r="A451" s="8"/>
      <c r="C451" s="8"/>
      <c r="E451" s="8"/>
      <c r="F451" s="37" t="s">
        <v>17</v>
      </c>
      <c r="G451" s="38" t="s">
        <v>129</v>
      </c>
      <c r="H451" s="38" t="s">
        <v>110</v>
      </c>
      <c r="I451" s="38" t="s">
        <v>18</v>
      </c>
      <c r="J451" s="38" t="s">
        <v>498</v>
      </c>
      <c r="K451" s="43" t="s">
        <v>16</v>
      </c>
      <c r="L451" s="44">
        <v>307.5</v>
      </c>
      <c r="M451" s="44">
        <v>305</v>
      </c>
      <c r="N451" s="44">
        <v>305</v>
      </c>
    </row>
    <row r="452" spans="1:14" ht="100.5" customHeight="1">
      <c r="A452" s="8"/>
      <c r="C452" s="8"/>
      <c r="E452" s="8"/>
      <c r="F452" s="37" t="s">
        <v>190</v>
      </c>
      <c r="G452" s="38" t="s">
        <v>129</v>
      </c>
      <c r="H452" s="38" t="s">
        <v>110</v>
      </c>
      <c r="I452" s="38" t="s">
        <v>18</v>
      </c>
      <c r="J452" s="38" t="s">
        <v>65</v>
      </c>
      <c r="K452" s="43"/>
      <c r="L452" s="44">
        <f>L453</f>
        <v>58</v>
      </c>
      <c r="M452" s="44">
        <f>M453</f>
        <v>58</v>
      </c>
      <c r="N452" s="44">
        <f>N453</f>
        <v>58</v>
      </c>
    </row>
    <row r="453" spans="1:14" ht="53.25" customHeight="1">
      <c r="A453" s="8"/>
      <c r="C453" s="8"/>
      <c r="E453" s="8"/>
      <c r="F453" s="37" t="s">
        <v>17</v>
      </c>
      <c r="G453" s="38" t="s">
        <v>129</v>
      </c>
      <c r="H453" s="38" t="s">
        <v>110</v>
      </c>
      <c r="I453" s="38" t="s">
        <v>18</v>
      </c>
      <c r="J453" s="38" t="s">
        <v>65</v>
      </c>
      <c r="K453" s="43" t="s">
        <v>16</v>
      </c>
      <c r="L453" s="44">
        <v>58</v>
      </c>
      <c r="M453" s="44">
        <v>58</v>
      </c>
      <c r="N453" s="44">
        <v>58</v>
      </c>
    </row>
    <row r="454" spans="1:14" ht="51.75" customHeight="1">
      <c r="A454" s="8"/>
      <c r="C454" s="8"/>
      <c r="E454" s="8"/>
      <c r="F454" s="37" t="s">
        <v>191</v>
      </c>
      <c r="G454" s="38" t="s">
        <v>129</v>
      </c>
      <c r="H454" s="38" t="s">
        <v>110</v>
      </c>
      <c r="I454" s="38" t="s">
        <v>18</v>
      </c>
      <c r="J454" s="38" t="s">
        <v>72</v>
      </c>
      <c r="K454" s="43"/>
      <c r="L454" s="44">
        <f>L455</f>
        <v>20</v>
      </c>
      <c r="M454" s="44">
        <f>M455</f>
        <v>80</v>
      </c>
      <c r="N454" s="44">
        <f>N455</f>
        <v>80</v>
      </c>
    </row>
    <row r="455" spans="1:14" ht="49.5">
      <c r="A455" s="8"/>
      <c r="C455" s="8"/>
      <c r="E455" s="8"/>
      <c r="F455" s="37" t="s">
        <v>17</v>
      </c>
      <c r="G455" s="38" t="s">
        <v>129</v>
      </c>
      <c r="H455" s="38" t="s">
        <v>110</v>
      </c>
      <c r="I455" s="38" t="s">
        <v>18</v>
      </c>
      <c r="J455" s="38" t="s">
        <v>72</v>
      </c>
      <c r="K455" s="43" t="s">
        <v>16</v>
      </c>
      <c r="L455" s="44">
        <v>20</v>
      </c>
      <c r="M455" s="44">
        <v>80</v>
      </c>
      <c r="N455" s="44">
        <v>80</v>
      </c>
    </row>
    <row r="456" spans="1:14" ht="49.5">
      <c r="A456" s="8"/>
      <c r="C456" s="8"/>
      <c r="E456" s="8"/>
      <c r="F456" s="37" t="s">
        <v>94</v>
      </c>
      <c r="G456" s="38" t="s">
        <v>129</v>
      </c>
      <c r="H456" s="38" t="s">
        <v>110</v>
      </c>
      <c r="I456" s="38" t="s">
        <v>18</v>
      </c>
      <c r="J456" s="38" t="s">
        <v>93</v>
      </c>
      <c r="K456" s="43"/>
      <c r="L456" s="44">
        <f>L457</f>
        <v>2.5</v>
      </c>
      <c r="M456" s="44">
        <f>M457</f>
        <v>2.5</v>
      </c>
      <c r="N456" s="44">
        <f>N457</f>
        <v>2.5</v>
      </c>
    </row>
    <row r="457" spans="1:14" ht="49.5">
      <c r="A457" s="8"/>
      <c r="C457" s="8"/>
      <c r="E457" s="8"/>
      <c r="F457" s="37" t="s">
        <v>17</v>
      </c>
      <c r="G457" s="38" t="s">
        <v>129</v>
      </c>
      <c r="H457" s="38" t="s">
        <v>110</v>
      </c>
      <c r="I457" s="38" t="s">
        <v>18</v>
      </c>
      <c r="J457" s="38" t="s">
        <v>93</v>
      </c>
      <c r="K457" s="43" t="s">
        <v>16</v>
      </c>
      <c r="L457" s="44">
        <v>2.5</v>
      </c>
      <c r="M457" s="44">
        <v>2.5</v>
      </c>
      <c r="N457" s="44">
        <v>2.5</v>
      </c>
    </row>
    <row r="458" spans="1:14" ht="214.5">
      <c r="A458" s="8"/>
      <c r="C458" s="8"/>
      <c r="E458" s="8"/>
      <c r="F458" s="37" t="s">
        <v>300</v>
      </c>
      <c r="G458" s="38" t="s">
        <v>129</v>
      </c>
      <c r="H458" s="38" t="s">
        <v>110</v>
      </c>
      <c r="I458" s="38" t="s">
        <v>18</v>
      </c>
      <c r="J458" s="38" t="s">
        <v>100</v>
      </c>
      <c r="K458" s="43"/>
      <c r="L458" s="44">
        <f>L459</f>
        <v>12.5</v>
      </c>
      <c r="M458" s="44">
        <f>M459</f>
        <v>12.5</v>
      </c>
      <c r="N458" s="44">
        <f>N459</f>
        <v>12.5</v>
      </c>
    </row>
    <row r="459" spans="1:14" ht="49.5">
      <c r="A459" s="8"/>
      <c r="C459" s="8"/>
      <c r="E459" s="8"/>
      <c r="F459" s="37" t="s">
        <v>17</v>
      </c>
      <c r="G459" s="38" t="s">
        <v>129</v>
      </c>
      <c r="H459" s="38" t="s">
        <v>110</v>
      </c>
      <c r="I459" s="38" t="s">
        <v>18</v>
      </c>
      <c r="J459" s="38" t="s">
        <v>100</v>
      </c>
      <c r="K459" s="43" t="s">
        <v>16</v>
      </c>
      <c r="L459" s="44">
        <v>12.5</v>
      </c>
      <c r="M459" s="44">
        <v>12.5</v>
      </c>
      <c r="N459" s="44">
        <v>12.5</v>
      </c>
    </row>
    <row r="460" spans="1:14" ht="165">
      <c r="A460" s="8"/>
      <c r="C460" s="8"/>
      <c r="E460" s="8"/>
      <c r="F460" s="37" t="s">
        <v>345</v>
      </c>
      <c r="G460" s="38" t="s">
        <v>129</v>
      </c>
      <c r="H460" s="38" t="s">
        <v>110</v>
      </c>
      <c r="I460" s="38" t="s">
        <v>18</v>
      </c>
      <c r="J460" s="38" t="s">
        <v>346</v>
      </c>
      <c r="K460" s="43"/>
      <c r="L460" s="44">
        <f>L461</f>
        <v>127.2</v>
      </c>
      <c r="M460" s="44">
        <f>M461</f>
        <v>80</v>
      </c>
      <c r="N460" s="44">
        <f>N461</f>
        <v>80</v>
      </c>
    </row>
    <row r="461" spans="1:14" ht="18.75">
      <c r="A461" s="8"/>
      <c r="C461" s="8"/>
      <c r="E461" s="8"/>
      <c r="F461" s="37" t="s">
        <v>175</v>
      </c>
      <c r="G461" s="38" t="s">
        <v>129</v>
      </c>
      <c r="H461" s="38" t="s">
        <v>110</v>
      </c>
      <c r="I461" s="38" t="s">
        <v>18</v>
      </c>
      <c r="J461" s="38" t="s">
        <v>346</v>
      </c>
      <c r="K461" s="43" t="s">
        <v>19</v>
      </c>
      <c r="L461" s="44">
        <v>127.2</v>
      </c>
      <c r="M461" s="44">
        <v>80</v>
      </c>
      <c r="N461" s="44">
        <v>80</v>
      </c>
    </row>
    <row r="462" spans="1:14" ht="99">
      <c r="A462" s="8"/>
      <c r="C462" s="8"/>
      <c r="E462" s="8"/>
      <c r="F462" s="49" t="s">
        <v>353</v>
      </c>
      <c r="G462" s="41" t="s">
        <v>135</v>
      </c>
      <c r="H462" s="38"/>
      <c r="I462" s="38"/>
      <c r="J462" s="38"/>
      <c r="K462" s="43"/>
      <c r="L462" s="51">
        <f>L463+L466</f>
        <v>560</v>
      </c>
      <c r="M462" s="51">
        <f>M463+M466</f>
        <v>360</v>
      </c>
      <c r="N462" s="51">
        <f>N463+N466</f>
        <v>360</v>
      </c>
    </row>
    <row r="463" spans="1:14" ht="49.5">
      <c r="A463" s="8"/>
      <c r="C463" s="8"/>
      <c r="E463" s="8"/>
      <c r="F463" s="33" t="s">
        <v>277</v>
      </c>
      <c r="G463" s="34" t="s">
        <v>135</v>
      </c>
      <c r="H463" s="34" t="s">
        <v>110</v>
      </c>
      <c r="I463" s="32" t="s">
        <v>18</v>
      </c>
      <c r="J463" s="34" t="s">
        <v>280</v>
      </c>
      <c r="K463" s="31"/>
      <c r="L463" s="44">
        <f aca="true" t="shared" si="19" ref="L463:N464">L464</f>
        <v>10</v>
      </c>
      <c r="M463" s="44">
        <f t="shared" si="19"/>
        <v>10</v>
      </c>
      <c r="N463" s="44">
        <f t="shared" si="19"/>
        <v>10</v>
      </c>
    </row>
    <row r="464" spans="1:14" ht="66">
      <c r="A464" s="8"/>
      <c r="C464" s="8"/>
      <c r="E464" s="8"/>
      <c r="F464" s="33" t="s">
        <v>278</v>
      </c>
      <c r="G464" s="34" t="s">
        <v>135</v>
      </c>
      <c r="H464" s="34" t="s">
        <v>110</v>
      </c>
      <c r="I464" s="32" t="s">
        <v>18</v>
      </c>
      <c r="J464" s="34" t="s">
        <v>281</v>
      </c>
      <c r="K464" s="31"/>
      <c r="L464" s="44">
        <f t="shared" si="19"/>
        <v>10</v>
      </c>
      <c r="M464" s="44">
        <f t="shared" si="19"/>
        <v>10</v>
      </c>
      <c r="N464" s="44">
        <f t="shared" si="19"/>
        <v>10</v>
      </c>
    </row>
    <row r="465" spans="1:14" ht="49.5">
      <c r="A465" s="8"/>
      <c r="C465" s="8"/>
      <c r="E465" s="8"/>
      <c r="F465" s="33" t="s">
        <v>69</v>
      </c>
      <c r="G465" s="34" t="s">
        <v>135</v>
      </c>
      <c r="H465" s="34" t="s">
        <v>110</v>
      </c>
      <c r="I465" s="32" t="s">
        <v>18</v>
      </c>
      <c r="J465" s="34" t="s">
        <v>281</v>
      </c>
      <c r="K465" s="31" t="s">
        <v>68</v>
      </c>
      <c r="L465" s="44">
        <v>10</v>
      </c>
      <c r="M465" s="44">
        <v>10</v>
      </c>
      <c r="N465" s="44">
        <v>10</v>
      </c>
    </row>
    <row r="466" spans="1:14" ht="134.25" customHeight="1">
      <c r="A466" s="8"/>
      <c r="C466" s="8"/>
      <c r="E466" s="8"/>
      <c r="F466" s="37" t="s">
        <v>456</v>
      </c>
      <c r="G466" s="34" t="s">
        <v>135</v>
      </c>
      <c r="H466" s="34" t="s">
        <v>110</v>
      </c>
      <c r="I466" s="32" t="s">
        <v>18</v>
      </c>
      <c r="J466" s="38" t="s">
        <v>438</v>
      </c>
      <c r="K466" s="38"/>
      <c r="L466" s="44">
        <f>L467</f>
        <v>550</v>
      </c>
      <c r="M466" s="44">
        <f>M467</f>
        <v>350</v>
      </c>
      <c r="N466" s="44">
        <f>N467</f>
        <v>350</v>
      </c>
    </row>
    <row r="467" spans="1:14" ht="54" customHeight="1">
      <c r="A467" s="8"/>
      <c r="C467" s="8"/>
      <c r="E467" s="8"/>
      <c r="F467" s="33" t="s">
        <v>69</v>
      </c>
      <c r="G467" s="34" t="s">
        <v>135</v>
      </c>
      <c r="H467" s="34" t="s">
        <v>110</v>
      </c>
      <c r="I467" s="32" t="s">
        <v>18</v>
      </c>
      <c r="J467" s="38" t="s">
        <v>438</v>
      </c>
      <c r="K467" s="31" t="s">
        <v>68</v>
      </c>
      <c r="L467" s="44">
        <v>550</v>
      </c>
      <c r="M467" s="44">
        <v>350</v>
      </c>
      <c r="N467" s="44">
        <v>350</v>
      </c>
    </row>
    <row r="468" spans="1:14" ht="88.5" customHeight="1">
      <c r="A468" s="8"/>
      <c r="C468" s="8"/>
      <c r="E468" s="8"/>
      <c r="F468" s="30" t="s">
        <v>449</v>
      </c>
      <c r="G468" s="41" t="s">
        <v>298</v>
      </c>
      <c r="H468" s="41"/>
      <c r="I468" s="41"/>
      <c r="J468" s="36"/>
      <c r="K468" s="35"/>
      <c r="L468" s="45">
        <f>L469+L471</f>
        <v>8168.4</v>
      </c>
      <c r="M468" s="45">
        <f>M469+M471</f>
        <v>6736.4</v>
      </c>
      <c r="N468" s="45">
        <f>N469+N471</f>
        <v>7938.4</v>
      </c>
    </row>
    <row r="469" spans="1:14" ht="33">
      <c r="A469" s="8"/>
      <c r="C469" s="8"/>
      <c r="E469" s="8"/>
      <c r="F469" s="33" t="s">
        <v>299</v>
      </c>
      <c r="G469" s="38" t="s">
        <v>298</v>
      </c>
      <c r="H469" s="38" t="s">
        <v>110</v>
      </c>
      <c r="I469" s="38" t="s">
        <v>18</v>
      </c>
      <c r="J469" s="34" t="s">
        <v>319</v>
      </c>
      <c r="K469" s="31"/>
      <c r="L469" s="44">
        <f>L470</f>
        <v>1600</v>
      </c>
      <c r="M469" s="44">
        <f>M470</f>
        <v>150</v>
      </c>
      <c r="N469" s="44">
        <f>N470</f>
        <v>150</v>
      </c>
    </row>
    <row r="470" spans="1:14" ht="49.5">
      <c r="A470" s="8"/>
      <c r="C470" s="8"/>
      <c r="E470" s="8"/>
      <c r="F470" s="33" t="s">
        <v>17</v>
      </c>
      <c r="G470" s="38" t="s">
        <v>298</v>
      </c>
      <c r="H470" s="38" t="s">
        <v>110</v>
      </c>
      <c r="I470" s="38" t="s">
        <v>18</v>
      </c>
      <c r="J470" s="38" t="s">
        <v>319</v>
      </c>
      <c r="K470" s="43" t="s">
        <v>16</v>
      </c>
      <c r="L470" s="44">
        <f>300+1300</f>
        <v>1600</v>
      </c>
      <c r="M470" s="44">
        <v>150</v>
      </c>
      <c r="N470" s="44">
        <v>150</v>
      </c>
    </row>
    <row r="471" spans="1:14" ht="33">
      <c r="A471" s="8"/>
      <c r="C471" s="8"/>
      <c r="E471" s="8"/>
      <c r="F471" s="33" t="s">
        <v>373</v>
      </c>
      <c r="G471" s="38" t="s">
        <v>298</v>
      </c>
      <c r="H471" s="38" t="s">
        <v>110</v>
      </c>
      <c r="I471" s="38" t="s">
        <v>348</v>
      </c>
      <c r="J471" s="34"/>
      <c r="K471" s="31"/>
      <c r="L471" s="44">
        <f aca="true" t="shared" si="20" ref="L471:N472">L472</f>
        <v>6568.4</v>
      </c>
      <c r="M471" s="44">
        <f t="shared" si="20"/>
        <v>6586.4</v>
      </c>
      <c r="N471" s="44">
        <f t="shared" si="20"/>
        <v>7788.4</v>
      </c>
    </row>
    <row r="472" spans="1:14" ht="33">
      <c r="A472" s="8"/>
      <c r="C472" s="8"/>
      <c r="E472" s="8"/>
      <c r="F472" s="33" t="s">
        <v>299</v>
      </c>
      <c r="G472" s="38" t="s">
        <v>298</v>
      </c>
      <c r="H472" s="38" t="s">
        <v>110</v>
      </c>
      <c r="I472" s="38" t="s">
        <v>348</v>
      </c>
      <c r="J472" s="34" t="s">
        <v>347</v>
      </c>
      <c r="K472" s="31"/>
      <c r="L472" s="44">
        <f t="shared" si="20"/>
        <v>6568.4</v>
      </c>
      <c r="M472" s="44">
        <f t="shared" si="20"/>
        <v>6586.4</v>
      </c>
      <c r="N472" s="44">
        <f t="shared" si="20"/>
        <v>7788.4</v>
      </c>
    </row>
    <row r="473" spans="1:14" ht="49.5">
      <c r="A473" s="8"/>
      <c r="C473" s="8"/>
      <c r="E473" s="8"/>
      <c r="F473" s="33" t="s">
        <v>17</v>
      </c>
      <c r="G473" s="38" t="s">
        <v>298</v>
      </c>
      <c r="H473" s="38" t="s">
        <v>110</v>
      </c>
      <c r="I473" s="38" t="s">
        <v>348</v>
      </c>
      <c r="J473" s="38" t="s">
        <v>347</v>
      </c>
      <c r="K473" s="43" t="s">
        <v>16</v>
      </c>
      <c r="L473" s="44">
        <f>3544.2+2638.7+385.5</f>
        <v>6568.4</v>
      </c>
      <c r="M473" s="44">
        <v>6586.4</v>
      </c>
      <c r="N473" s="44">
        <v>7788.4</v>
      </c>
    </row>
    <row r="474" spans="1:14" ht="66" customHeight="1">
      <c r="A474" s="8"/>
      <c r="C474" s="8"/>
      <c r="E474" s="8"/>
      <c r="F474" s="68" t="s">
        <v>354</v>
      </c>
      <c r="G474" s="41" t="s">
        <v>303</v>
      </c>
      <c r="H474" s="38"/>
      <c r="I474" s="38"/>
      <c r="J474" s="34"/>
      <c r="K474" s="31"/>
      <c r="L474" s="51">
        <f>L475+L477+L479+L481+L483+L485</f>
        <v>2645</v>
      </c>
      <c r="M474" s="51">
        <f>M475+M477+M479+M481+M483</f>
        <v>100</v>
      </c>
      <c r="N474" s="51">
        <f>N475+N477+N479+N481+N483</f>
        <v>100</v>
      </c>
    </row>
    <row r="475" spans="1:14" ht="33">
      <c r="A475" s="8"/>
      <c r="C475" s="8"/>
      <c r="E475" s="8"/>
      <c r="F475" s="61" t="s">
        <v>304</v>
      </c>
      <c r="G475" s="38" t="s">
        <v>303</v>
      </c>
      <c r="H475" s="38" t="s">
        <v>110</v>
      </c>
      <c r="I475" s="38" t="s">
        <v>18</v>
      </c>
      <c r="J475" s="34" t="s">
        <v>305</v>
      </c>
      <c r="K475" s="31"/>
      <c r="L475" s="44">
        <f>L476</f>
        <v>0</v>
      </c>
      <c r="M475" s="44">
        <f>M476</f>
        <v>15</v>
      </c>
      <c r="N475" s="44">
        <f>N476</f>
        <v>15</v>
      </c>
    </row>
    <row r="476" spans="1:14" ht="18.75">
      <c r="A476" s="8"/>
      <c r="C476" s="8"/>
      <c r="E476" s="8"/>
      <c r="F476" s="37" t="s">
        <v>175</v>
      </c>
      <c r="G476" s="38" t="s">
        <v>303</v>
      </c>
      <c r="H476" s="38" t="s">
        <v>110</v>
      </c>
      <c r="I476" s="38" t="s">
        <v>18</v>
      </c>
      <c r="J476" s="34" t="s">
        <v>305</v>
      </c>
      <c r="K476" s="31" t="s">
        <v>19</v>
      </c>
      <c r="L476" s="44">
        <v>0</v>
      </c>
      <c r="M476" s="44">
        <v>15</v>
      </c>
      <c r="N476" s="44">
        <v>15</v>
      </c>
    </row>
    <row r="477" spans="1:14" ht="23.25" customHeight="1">
      <c r="A477" s="8"/>
      <c r="C477" s="8"/>
      <c r="E477" s="8"/>
      <c r="F477" s="33" t="s">
        <v>307</v>
      </c>
      <c r="G477" s="38" t="s">
        <v>303</v>
      </c>
      <c r="H477" s="38" t="s">
        <v>110</v>
      </c>
      <c r="I477" s="38" t="s">
        <v>18</v>
      </c>
      <c r="J477" s="34" t="s">
        <v>306</v>
      </c>
      <c r="K477" s="31"/>
      <c r="L477" s="44">
        <f>L478</f>
        <v>18.1</v>
      </c>
      <c r="M477" s="44">
        <f>M478</f>
        <v>10</v>
      </c>
      <c r="N477" s="44">
        <f>N478</f>
        <v>10</v>
      </c>
    </row>
    <row r="478" spans="1:14" ht="18.75">
      <c r="A478" s="8"/>
      <c r="C478" s="8"/>
      <c r="E478" s="8"/>
      <c r="F478" s="37" t="s">
        <v>175</v>
      </c>
      <c r="G478" s="38" t="s">
        <v>303</v>
      </c>
      <c r="H478" s="38" t="s">
        <v>110</v>
      </c>
      <c r="I478" s="38" t="s">
        <v>18</v>
      </c>
      <c r="J478" s="34" t="s">
        <v>306</v>
      </c>
      <c r="K478" s="31" t="s">
        <v>19</v>
      </c>
      <c r="L478" s="44">
        <v>18.1</v>
      </c>
      <c r="M478" s="44">
        <v>10</v>
      </c>
      <c r="N478" s="44">
        <v>10</v>
      </c>
    </row>
    <row r="479" spans="1:14" ht="36" customHeight="1">
      <c r="A479" s="8"/>
      <c r="C479" s="8"/>
      <c r="E479" s="8"/>
      <c r="F479" s="37" t="s">
        <v>309</v>
      </c>
      <c r="G479" s="38" t="s">
        <v>303</v>
      </c>
      <c r="H479" s="38" t="s">
        <v>110</v>
      </c>
      <c r="I479" s="38" t="s">
        <v>18</v>
      </c>
      <c r="J479" s="34" t="s">
        <v>308</v>
      </c>
      <c r="K479" s="31"/>
      <c r="L479" s="44">
        <f>L480</f>
        <v>0</v>
      </c>
      <c r="M479" s="44">
        <f>M480</f>
        <v>55</v>
      </c>
      <c r="N479" s="44">
        <f>N480</f>
        <v>55</v>
      </c>
    </row>
    <row r="480" spans="1:14" ht="18.75">
      <c r="A480" s="8"/>
      <c r="C480" s="8"/>
      <c r="E480" s="8"/>
      <c r="F480" s="37" t="s">
        <v>175</v>
      </c>
      <c r="G480" s="38" t="s">
        <v>303</v>
      </c>
      <c r="H480" s="38" t="s">
        <v>110</v>
      </c>
      <c r="I480" s="38" t="s">
        <v>18</v>
      </c>
      <c r="J480" s="34" t="s">
        <v>308</v>
      </c>
      <c r="K480" s="31" t="s">
        <v>19</v>
      </c>
      <c r="L480" s="44">
        <v>0</v>
      </c>
      <c r="M480" s="44">
        <v>55</v>
      </c>
      <c r="N480" s="44">
        <v>55</v>
      </c>
    </row>
    <row r="481" spans="1:14" ht="37.5" customHeight="1">
      <c r="A481" s="8"/>
      <c r="C481" s="8"/>
      <c r="E481" s="8"/>
      <c r="F481" s="37" t="s">
        <v>311</v>
      </c>
      <c r="G481" s="38" t="s">
        <v>303</v>
      </c>
      <c r="H481" s="38" t="s">
        <v>110</v>
      </c>
      <c r="I481" s="38" t="s">
        <v>18</v>
      </c>
      <c r="J481" s="34" t="s">
        <v>310</v>
      </c>
      <c r="K481" s="31"/>
      <c r="L481" s="44">
        <f>L482</f>
        <v>18.3</v>
      </c>
      <c r="M481" s="44">
        <f>M482</f>
        <v>10</v>
      </c>
      <c r="N481" s="44">
        <f>N482</f>
        <v>10</v>
      </c>
    </row>
    <row r="482" spans="1:14" ht="17.25" customHeight="1">
      <c r="A482" s="8"/>
      <c r="C482" s="8"/>
      <c r="E482" s="8"/>
      <c r="F482" s="37" t="s">
        <v>175</v>
      </c>
      <c r="G482" s="38" t="s">
        <v>303</v>
      </c>
      <c r="H482" s="38" t="s">
        <v>110</v>
      </c>
      <c r="I482" s="38" t="s">
        <v>18</v>
      </c>
      <c r="J482" s="34" t="s">
        <v>310</v>
      </c>
      <c r="K482" s="31" t="s">
        <v>19</v>
      </c>
      <c r="L482" s="44">
        <v>18.3</v>
      </c>
      <c r="M482" s="44">
        <v>10</v>
      </c>
      <c r="N482" s="44">
        <v>10</v>
      </c>
    </row>
    <row r="483" spans="1:14" ht="49.5">
      <c r="A483" s="8"/>
      <c r="C483" s="8"/>
      <c r="E483" s="8"/>
      <c r="F483" s="67" t="s">
        <v>313</v>
      </c>
      <c r="G483" s="38" t="s">
        <v>303</v>
      </c>
      <c r="H483" s="38" t="s">
        <v>110</v>
      </c>
      <c r="I483" s="38" t="s">
        <v>18</v>
      </c>
      <c r="J483" s="34" t="s">
        <v>312</v>
      </c>
      <c r="K483" s="31"/>
      <c r="L483" s="44">
        <f>L484</f>
        <v>78.6</v>
      </c>
      <c r="M483" s="44">
        <f>M484</f>
        <v>10</v>
      </c>
      <c r="N483" s="44">
        <f>N484</f>
        <v>10</v>
      </c>
    </row>
    <row r="484" spans="1:14" ht="18.75">
      <c r="A484" s="8"/>
      <c r="C484" s="8"/>
      <c r="E484" s="8"/>
      <c r="F484" s="37" t="s">
        <v>175</v>
      </c>
      <c r="G484" s="38" t="s">
        <v>303</v>
      </c>
      <c r="H484" s="38" t="s">
        <v>110</v>
      </c>
      <c r="I484" s="38" t="s">
        <v>18</v>
      </c>
      <c r="J484" s="34" t="s">
        <v>312</v>
      </c>
      <c r="K484" s="31" t="s">
        <v>19</v>
      </c>
      <c r="L484" s="44">
        <v>78.6</v>
      </c>
      <c r="M484" s="44">
        <v>10</v>
      </c>
      <c r="N484" s="44">
        <v>10</v>
      </c>
    </row>
    <row r="485" spans="1:14" ht="51" customHeight="1">
      <c r="A485" s="8"/>
      <c r="C485" s="8"/>
      <c r="E485" s="8"/>
      <c r="F485" s="37" t="s">
        <v>495</v>
      </c>
      <c r="G485" s="38" t="s">
        <v>303</v>
      </c>
      <c r="H485" s="38" t="s">
        <v>110</v>
      </c>
      <c r="I485" s="38" t="s">
        <v>18</v>
      </c>
      <c r="J485" s="34" t="s">
        <v>494</v>
      </c>
      <c r="K485" s="31"/>
      <c r="L485" s="44">
        <f>L486</f>
        <v>2530</v>
      </c>
      <c r="M485" s="44">
        <f>M486</f>
        <v>0</v>
      </c>
      <c r="N485" s="44">
        <f>N486</f>
        <v>0</v>
      </c>
    </row>
    <row r="486" spans="1:14" ht="18.75">
      <c r="A486" s="8"/>
      <c r="C486" s="8"/>
      <c r="E486" s="8"/>
      <c r="F486" s="37" t="s">
        <v>175</v>
      </c>
      <c r="G486" s="38" t="s">
        <v>303</v>
      </c>
      <c r="H486" s="38" t="s">
        <v>110</v>
      </c>
      <c r="I486" s="38" t="s">
        <v>18</v>
      </c>
      <c r="J486" s="34" t="s">
        <v>494</v>
      </c>
      <c r="K486" s="31" t="s">
        <v>19</v>
      </c>
      <c r="L486" s="44">
        <v>2530</v>
      </c>
      <c r="M486" s="44">
        <v>0</v>
      </c>
      <c r="N486" s="44">
        <v>0</v>
      </c>
    </row>
    <row r="487" spans="1:14" ht="85.5" customHeight="1">
      <c r="A487" s="8"/>
      <c r="C487" s="8"/>
      <c r="E487" s="8"/>
      <c r="F487" s="49" t="s">
        <v>370</v>
      </c>
      <c r="G487" s="41" t="s">
        <v>369</v>
      </c>
      <c r="H487" s="41"/>
      <c r="I487" s="41"/>
      <c r="J487" s="36"/>
      <c r="K487" s="35"/>
      <c r="L487" s="51">
        <f aca="true" t="shared" si="21" ref="L487:N488">L488</f>
        <v>1.5</v>
      </c>
      <c r="M487" s="51">
        <f t="shared" si="21"/>
        <v>1.5</v>
      </c>
      <c r="N487" s="51">
        <f t="shared" si="21"/>
        <v>3</v>
      </c>
    </row>
    <row r="488" spans="1:14" ht="66">
      <c r="A488" s="8"/>
      <c r="C488" s="8"/>
      <c r="E488" s="8"/>
      <c r="F488" s="37" t="s">
        <v>371</v>
      </c>
      <c r="G488" s="38" t="s">
        <v>369</v>
      </c>
      <c r="H488" s="38" t="s">
        <v>261</v>
      </c>
      <c r="I488" s="38"/>
      <c r="J488" s="38"/>
      <c r="K488" s="31"/>
      <c r="L488" s="44">
        <f t="shared" si="21"/>
        <v>1.5</v>
      </c>
      <c r="M488" s="44">
        <f t="shared" si="21"/>
        <v>1.5</v>
      </c>
      <c r="N488" s="44">
        <f t="shared" si="21"/>
        <v>3</v>
      </c>
    </row>
    <row r="489" spans="1:14" ht="198">
      <c r="A489" s="8"/>
      <c r="C489" s="8"/>
      <c r="E489" s="8"/>
      <c r="F489" s="37" t="s">
        <v>466</v>
      </c>
      <c r="G489" s="38" t="s">
        <v>369</v>
      </c>
      <c r="H489" s="38" t="s">
        <v>261</v>
      </c>
      <c r="I489" s="38" t="s">
        <v>18</v>
      </c>
      <c r="J489" s="38" t="s">
        <v>168</v>
      </c>
      <c r="K489" s="31" t="s">
        <v>16</v>
      </c>
      <c r="L489" s="44">
        <v>1.5</v>
      </c>
      <c r="M489" s="44">
        <v>1.5</v>
      </c>
      <c r="N489" s="44">
        <v>3</v>
      </c>
    </row>
    <row r="490" spans="1:14" ht="115.5">
      <c r="A490" s="8"/>
      <c r="C490" s="8"/>
      <c r="E490" s="8"/>
      <c r="F490" s="49" t="s">
        <v>442</v>
      </c>
      <c r="G490" s="41" t="s">
        <v>387</v>
      </c>
      <c r="H490" s="41"/>
      <c r="I490" s="41"/>
      <c r="J490" s="36"/>
      <c r="K490" s="35"/>
      <c r="L490" s="51">
        <f>L491+L494+L517</f>
        <v>7674.5</v>
      </c>
      <c r="M490" s="51">
        <f>M491+M494+M517</f>
        <v>1760.6</v>
      </c>
      <c r="N490" s="51">
        <f>N491+N494+N517</f>
        <v>1870.6</v>
      </c>
    </row>
    <row r="491" spans="1:14" ht="22.5" customHeight="1">
      <c r="A491" s="8"/>
      <c r="C491" s="8"/>
      <c r="E491" s="8"/>
      <c r="F491" s="37" t="s">
        <v>390</v>
      </c>
      <c r="G491" s="38" t="s">
        <v>387</v>
      </c>
      <c r="H491" s="38" t="s">
        <v>15</v>
      </c>
      <c r="I491" s="38"/>
      <c r="J491" s="38"/>
      <c r="K491" s="31"/>
      <c r="L491" s="44">
        <f aca="true" t="shared" si="22" ref="L491:N492">L492</f>
        <v>15</v>
      </c>
      <c r="M491" s="44">
        <f t="shared" si="22"/>
        <v>15</v>
      </c>
      <c r="N491" s="44">
        <f t="shared" si="22"/>
        <v>15</v>
      </c>
    </row>
    <row r="492" spans="1:14" ht="195.75" customHeight="1">
      <c r="A492" s="8"/>
      <c r="C492" s="8"/>
      <c r="E492" s="8"/>
      <c r="F492" s="37" t="s">
        <v>388</v>
      </c>
      <c r="G492" s="38" t="s">
        <v>387</v>
      </c>
      <c r="H492" s="38" t="s">
        <v>15</v>
      </c>
      <c r="I492" s="38" t="s">
        <v>18</v>
      </c>
      <c r="J492" s="38" t="s">
        <v>425</v>
      </c>
      <c r="K492" s="31"/>
      <c r="L492" s="44">
        <f t="shared" si="22"/>
        <v>15</v>
      </c>
      <c r="M492" s="44">
        <f t="shared" si="22"/>
        <v>15</v>
      </c>
      <c r="N492" s="44">
        <f t="shared" si="22"/>
        <v>15</v>
      </c>
    </row>
    <row r="493" spans="1:14" ht="49.5">
      <c r="A493" s="8"/>
      <c r="C493" s="8"/>
      <c r="E493" s="8"/>
      <c r="F493" s="33" t="s">
        <v>17</v>
      </c>
      <c r="G493" s="38" t="s">
        <v>387</v>
      </c>
      <c r="H493" s="38" t="s">
        <v>15</v>
      </c>
      <c r="I493" s="38" t="s">
        <v>18</v>
      </c>
      <c r="J493" s="38" t="s">
        <v>425</v>
      </c>
      <c r="K493" s="31" t="s">
        <v>16</v>
      </c>
      <c r="L493" s="44">
        <v>15</v>
      </c>
      <c r="M493" s="44">
        <v>15</v>
      </c>
      <c r="N493" s="44">
        <v>15</v>
      </c>
    </row>
    <row r="494" spans="1:14" ht="49.5">
      <c r="A494" s="8"/>
      <c r="C494" s="8"/>
      <c r="E494" s="8"/>
      <c r="F494" s="37" t="s">
        <v>389</v>
      </c>
      <c r="G494" s="38" t="s">
        <v>387</v>
      </c>
      <c r="H494" s="38" t="s">
        <v>23</v>
      </c>
      <c r="I494" s="38"/>
      <c r="J494" s="38"/>
      <c r="K494" s="31"/>
      <c r="L494" s="44">
        <f>L495+L498+L501+L503+L505+L509+L513+L515</f>
        <v>2074.5</v>
      </c>
      <c r="M494" s="44">
        <f>M495+M498+M501+M503+M505+M509+M513+M515</f>
        <v>1200.6</v>
      </c>
      <c r="N494" s="44">
        <f>N495+N498+N501+N503+N505+N509+N513+N515</f>
        <v>1200.6</v>
      </c>
    </row>
    <row r="495" spans="1:14" ht="69.75" customHeight="1">
      <c r="A495" s="8"/>
      <c r="C495" s="8"/>
      <c r="E495" s="8"/>
      <c r="F495" s="37" t="s">
        <v>391</v>
      </c>
      <c r="G495" s="38" t="s">
        <v>387</v>
      </c>
      <c r="H495" s="38" t="s">
        <v>23</v>
      </c>
      <c r="I495" s="38" t="s">
        <v>18</v>
      </c>
      <c r="J495" s="38" t="s">
        <v>410</v>
      </c>
      <c r="K495" s="31"/>
      <c r="L495" s="44">
        <f>L496+L497</f>
        <v>85</v>
      </c>
      <c r="M495" s="44">
        <f>M496+M497</f>
        <v>150</v>
      </c>
      <c r="N495" s="44">
        <f>N496+N497</f>
        <v>150</v>
      </c>
    </row>
    <row r="496" spans="1:14" ht="49.5">
      <c r="A496" s="8"/>
      <c r="C496" s="8"/>
      <c r="E496" s="8"/>
      <c r="F496" s="33" t="s">
        <v>17</v>
      </c>
      <c r="G496" s="38" t="s">
        <v>387</v>
      </c>
      <c r="H496" s="38" t="s">
        <v>23</v>
      </c>
      <c r="I496" s="38" t="s">
        <v>18</v>
      </c>
      <c r="J496" s="38" t="s">
        <v>410</v>
      </c>
      <c r="K496" s="31" t="s">
        <v>16</v>
      </c>
      <c r="L496" s="44">
        <v>0</v>
      </c>
      <c r="M496" s="44">
        <f>55+10</f>
        <v>65</v>
      </c>
      <c r="N496" s="44">
        <f>55+10</f>
        <v>65</v>
      </c>
    </row>
    <row r="497" spans="1:14" ht="30" customHeight="1">
      <c r="A497" s="8"/>
      <c r="C497" s="8"/>
      <c r="E497" s="8"/>
      <c r="F497" s="37" t="s">
        <v>175</v>
      </c>
      <c r="G497" s="38" t="s">
        <v>387</v>
      </c>
      <c r="H497" s="38" t="s">
        <v>23</v>
      </c>
      <c r="I497" s="38" t="s">
        <v>18</v>
      </c>
      <c r="J497" s="38" t="s">
        <v>410</v>
      </c>
      <c r="K497" s="31" t="s">
        <v>19</v>
      </c>
      <c r="L497" s="44">
        <f>25+60</f>
        <v>85</v>
      </c>
      <c r="M497" s="44">
        <f>25+60</f>
        <v>85</v>
      </c>
      <c r="N497" s="44">
        <f>25+60</f>
        <v>85</v>
      </c>
    </row>
    <row r="498" spans="1:14" ht="53.25" customHeight="1">
      <c r="A498" s="8"/>
      <c r="C498" s="8"/>
      <c r="E498" s="8"/>
      <c r="F498" s="37" t="s">
        <v>392</v>
      </c>
      <c r="G498" s="38" t="s">
        <v>387</v>
      </c>
      <c r="H498" s="38" t="s">
        <v>23</v>
      </c>
      <c r="I498" s="38" t="s">
        <v>18</v>
      </c>
      <c r="J498" s="38" t="s">
        <v>426</v>
      </c>
      <c r="K498" s="31"/>
      <c r="L498" s="44">
        <f>L499+L500</f>
        <v>23.5</v>
      </c>
      <c r="M498" s="44">
        <f>M499+M500</f>
        <v>0</v>
      </c>
      <c r="N498" s="44">
        <f>N499+N500</f>
        <v>0</v>
      </c>
    </row>
    <row r="499" spans="1:14" ht="52.5" customHeight="1">
      <c r="A499" s="8"/>
      <c r="C499" s="8"/>
      <c r="E499" s="8"/>
      <c r="F499" s="33" t="s">
        <v>17</v>
      </c>
      <c r="G499" s="38" t="s">
        <v>387</v>
      </c>
      <c r="H499" s="38" t="s">
        <v>23</v>
      </c>
      <c r="I499" s="38" t="s">
        <v>18</v>
      </c>
      <c r="J499" s="38" t="s">
        <v>426</v>
      </c>
      <c r="K499" s="31" t="s">
        <v>16</v>
      </c>
      <c r="L499" s="44">
        <v>8.5</v>
      </c>
      <c r="M499" s="44">
        <v>0</v>
      </c>
      <c r="N499" s="44">
        <v>0</v>
      </c>
    </row>
    <row r="500" spans="1:14" ht="26.25" customHeight="1">
      <c r="A500" s="8"/>
      <c r="C500" s="8"/>
      <c r="E500" s="8"/>
      <c r="F500" s="37" t="s">
        <v>175</v>
      </c>
      <c r="G500" s="38" t="s">
        <v>387</v>
      </c>
      <c r="H500" s="38" t="s">
        <v>23</v>
      </c>
      <c r="I500" s="38" t="s">
        <v>18</v>
      </c>
      <c r="J500" s="38" t="s">
        <v>426</v>
      </c>
      <c r="K500" s="31" t="s">
        <v>19</v>
      </c>
      <c r="L500" s="44">
        <v>15</v>
      </c>
      <c r="M500" s="44">
        <v>0</v>
      </c>
      <c r="N500" s="44">
        <v>0</v>
      </c>
    </row>
    <row r="501" spans="1:14" ht="72.75" customHeight="1">
      <c r="A501" s="8"/>
      <c r="C501" s="8"/>
      <c r="E501" s="8"/>
      <c r="F501" s="37" t="s">
        <v>393</v>
      </c>
      <c r="G501" s="38" t="s">
        <v>387</v>
      </c>
      <c r="H501" s="38" t="s">
        <v>23</v>
      </c>
      <c r="I501" s="38" t="s">
        <v>18</v>
      </c>
      <c r="J501" s="38" t="s">
        <v>411</v>
      </c>
      <c r="K501" s="31"/>
      <c r="L501" s="44">
        <f>L502</f>
        <v>74.7</v>
      </c>
      <c r="M501" s="44">
        <f>M502</f>
        <v>0</v>
      </c>
      <c r="N501" s="44">
        <f>N502</f>
        <v>0</v>
      </c>
    </row>
    <row r="502" spans="1:14" ht="18.75">
      <c r="A502" s="8"/>
      <c r="C502" s="8"/>
      <c r="E502" s="8"/>
      <c r="F502" s="37" t="s">
        <v>175</v>
      </c>
      <c r="G502" s="38" t="s">
        <v>387</v>
      </c>
      <c r="H502" s="38" t="s">
        <v>23</v>
      </c>
      <c r="I502" s="38" t="s">
        <v>18</v>
      </c>
      <c r="J502" s="38" t="s">
        <v>411</v>
      </c>
      <c r="K502" s="31" t="s">
        <v>19</v>
      </c>
      <c r="L502" s="44">
        <v>74.7</v>
      </c>
      <c r="M502" s="44">
        <v>0</v>
      </c>
      <c r="N502" s="44">
        <v>0</v>
      </c>
    </row>
    <row r="503" spans="1:14" ht="73.5" customHeight="1">
      <c r="A503" s="8"/>
      <c r="C503" s="8"/>
      <c r="E503" s="8"/>
      <c r="F503" s="37" t="s">
        <v>399</v>
      </c>
      <c r="G503" s="38" t="s">
        <v>387</v>
      </c>
      <c r="H503" s="38" t="s">
        <v>23</v>
      </c>
      <c r="I503" s="38" t="s">
        <v>18</v>
      </c>
      <c r="J503" s="38" t="s">
        <v>412</v>
      </c>
      <c r="K503" s="31"/>
      <c r="L503" s="44">
        <f>L504</f>
        <v>230</v>
      </c>
      <c r="M503" s="44">
        <f>M504</f>
        <v>230</v>
      </c>
      <c r="N503" s="44">
        <f>N504</f>
        <v>230</v>
      </c>
    </row>
    <row r="504" spans="1:14" ht="25.5" customHeight="1">
      <c r="A504" s="8"/>
      <c r="C504" s="8"/>
      <c r="E504" s="8"/>
      <c r="F504" s="37" t="s">
        <v>175</v>
      </c>
      <c r="G504" s="38" t="s">
        <v>387</v>
      </c>
      <c r="H504" s="38" t="s">
        <v>23</v>
      </c>
      <c r="I504" s="38" t="s">
        <v>18</v>
      </c>
      <c r="J504" s="38" t="s">
        <v>412</v>
      </c>
      <c r="K504" s="31" t="s">
        <v>19</v>
      </c>
      <c r="L504" s="44">
        <v>230</v>
      </c>
      <c r="M504" s="44">
        <v>230</v>
      </c>
      <c r="N504" s="44">
        <v>230</v>
      </c>
    </row>
    <row r="505" spans="1:14" ht="36.75" customHeight="1">
      <c r="A505" s="8"/>
      <c r="C505" s="8"/>
      <c r="E505" s="8"/>
      <c r="F505" s="37" t="s">
        <v>394</v>
      </c>
      <c r="G505" s="38" t="s">
        <v>387</v>
      </c>
      <c r="H505" s="38" t="s">
        <v>23</v>
      </c>
      <c r="I505" s="38" t="s">
        <v>18</v>
      </c>
      <c r="J505" s="38" t="s">
        <v>333</v>
      </c>
      <c r="K505" s="31"/>
      <c r="L505" s="44">
        <f>L506+L507+L508</f>
        <v>599.5</v>
      </c>
      <c r="M505" s="44">
        <f>M506+M507+M508</f>
        <v>170</v>
      </c>
      <c r="N505" s="44">
        <f>N506+N507+N508</f>
        <v>170</v>
      </c>
    </row>
    <row r="506" spans="1:14" ht="52.5" customHeight="1">
      <c r="A506" s="8"/>
      <c r="C506" s="8"/>
      <c r="E506" s="8"/>
      <c r="F506" s="33" t="s">
        <v>17</v>
      </c>
      <c r="G506" s="38" t="s">
        <v>387</v>
      </c>
      <c r="H506" s="38" t="s">
        <v>23</v>
      </c>
      <c r="I506" s="38" t="s">
        <v>18</v>
      </c>
      <c r="J506" s="38" t="s">
        <v>333</v>
      </c>
      <c r="K506" s="31" t="s">
        <v>16</v>
      </c>
      <c r="L506" s="44">
        <v>162.4</v>
      </c>
      <c r="M506" s="44">
        <v>50</v>
      </c>
      <c r="N506" s="44">
        <f>40+10</f>
        <v>50</v>
      </c>
    </row>
    <row r="507" spans="1:14" ht="21" customHeight="1">
      <c r="A507" s="8"/>
      <c r="C507" s="8"/>
      <c r="E507" s="8"/>
      <c r="F507" s="37" t="s">
        <v>175</v>
      </c>
      <c r="G507" s="38" t="s">
        <v>387</v>
      </c>
      <c r="H507" s="38" t="s">
        <v>23</v>
      </c>
      <c r="I507" s="38" t="s">
        <v>18</v>
      </c>
      <c r="J507" s="38" t="s">
        <v>333</v>
      </c>
      <c r="K507" s="31" t="s">
        <v>19</v>
      </c>
      <c r="L507" s="44">
        <v>420.5</v>
      </c>
      <c r="M507" s="44">
        <v>115</v>
      </c>
      <c r="N507" s="44">
        <f>30+35+50</f>
        <v>115</v>
      </c>
    </row>
    <row r="508" spans="1:14" ht="22.5" customHeight="1">
      <c r="A508" s="8"/>
      <c r="C508" s="8"/>
      <c r="E508" s="8"/>
      <c r="F508" s="37" t="s">
        <v>176</v>
      </c>
      <c r="G508" s="38" t="s">
        <v>387</v>
      </c>
      <c r="H508" s="38" t="s">
        <v>23</v>
      </c>
      <c r="I508" s="38" t="s">
        <v>18</v>
      </c>
      <c r="J508" s="38" t="s">
        <v>333</v>
      </c>
      <c r="K508" s="31" t="s">
        <v>26</v>
      </c>
      <c r="L508" s="44">
        <v>16.6</v>
      </c>
      <c r="M508" s="44">
        <v>5</v>
      </c>
      <c r="N508" s="44">
        <v>5</v>
      </c>
    </row>
    <row r="509" spans="1:14" ht="36" customHeight="1">
      <c r="A509" s="8"/>
      <c r="C509" s="8"/>
      <c r="E509" s="8"/>
      <c r="F509" s="37" t="s">
        <v>395</v>
      </c>
      <c r="G509" s="38" t="s">
        <v>387</v>
      </c>
      <c r="H509" s="38" t="s">
        <v>23</v>
      </c>
      <c r="I509" s="38" t="s">
        <v>18</v>
      </c>
      <c r="J509" s="38" t="s">
        <v>413</v>
      </c>
      <c r="K509" s="31"/>
      <c r="L509" s="44">
        <f>L510+L511+L512</f>
        <v>982.8000000000001</v>
      </c>
      <c r="M509" s="44">
        <f>M510+M511+M512</f>
        <v>550.6</v>
      </c>
      <c r="N509" s="44">
        <f>N510+N511+N512</f>
        <v>550.6</v>
      </c>
    </row>
    <row r="510" spans="1:14" ht="52.5" customHeight="1">
      <c r="A510" s="8"/>
      <c r="C510" s="8"/>
      <c r="E510" s="8"/>
      <c r="F510" s="33" t="s">
        <v>17</v>
      </c>
      <c r="G510" s="38" t="s">
        <v>387</v>
      </c>
      <c r="H510" s="38" t="s">
        <v>23</v>
      </c>
      <c r="I510" s="38" t="s">
        <v>18</v>
      </c>
      <c r="J510" s="38" t="s">
        <v>413</v>
      </c>
      <c r="K510" s="31" t="s">
        <v>16</v>
      </c>
      <c r="L510" s="44">
        <v>306.6</v>
      </c>
      <c r="M510" s="44">
        <f>200+30</f>
        <v>230</v>
      </c>
      <c r="N510" s="44">
        <f>200+30</f>
        <v>230</v>
      </c>
    </row>
    <row r="511" spans="1:14" ht="24" customHeight="1">
      <c r="A511" s="8"/>
      <c r="C511" s="8"/>
      <c r="E511" s="8"/>
      <c r="F511" s="37" t="s">
        <v>175</v>
      </c>
      <c r="G511" s="38" t="s">
        <v>387</v>
      </c>
      <c r="H511" s="38" t="s">
        <v>23</v>
      </c>
      <c r="I511" s="38" t="s">
        <v>18</v>
      </c>
      <c r="J511" s="38" t="s">
        <v>413</v>
      </c>
      <c r="K511" s="31" t="s">
        <v>19</v>
      </c>
      <c r="L511" s="44">
        <v>635.7</v>
      </c>
      <c r="M511" s="44">
        <f>50+170+70.6</f>
        <v>290.6</v>
      </c>
      <c r="N511" s="44">
        <f>50+170+70.6</f>
        <v>290.6</v>
      </c>
    </row>
    <row r="512" spans="1:14" ht="21" customHeight="1">
      <c r="A512" s="8"/>
      <c r="C512" s="8"/>
      <c r="E512" s="8"/>
      <c r="F512" s="37" t="s">
        <v>176</v>
      </c>
      <c r="G512" s="38" t="s">
        <v>387</v>
      </c>
      <c r="H512" s="38" t="s">
        <v>23</v>
      </c>
      <c r="I512" s="38" t="s">
        <v>18</v>
      </c>
      <c r="J512" s="38" t="s">
        <v>413</v>
      </c>
      <c r="K512" s="31" t="s">
        <v>26</v>
      </c>
      <c r="L512" s="44">
        <v>40.5</v>
      </c>
      <c r="M512" s="44">
        <v>30</v>
      </c>
      <c r="N512" s="44">
        <v>30</v>
      </c>
    </row>
    <row r="513" spans="1:14" ht="33">
      <c r="A513" s="8"/>
      <c r="C513" s="8"/>
      <c r="E513" s="8"/>
      <c r="F513" s="37" t="s">
        <v>315</v>
      </c>
      <c r="G513" s="38" t="s">
        <v>387</v>
      </c>
      <c r="H513" s="38" t="s">
        <v>23</v>
      </c>
      <c r="I513" s="38" t="s">
        <v>18</v>
      </c>
      <c r="J513" s="38" t="s">
        <v>414</v>
      </c>
      <c r="K513" s="31"/>
      <c r="L513" s="44">
        <f>L514</f>
        <v>39.2</v>
      </c>
      <c r="M513" s="44">
        <f>M514</f>
        <v>50</v>
      </c>
      <c r="N513" s="44">
        <f>N514</f>
        <v>50</v>
      </c>
    </row>
    <row r="514" spans="1:14" ht="49.5">
      <c r="A514" s="8"/>
      <c r="C514" s="8"/>
      <c r="E514" s="8"/>
      <c r="F514" s="33" t="s">
        <v>17</v>
      </c>
      <c r="G514" s="38" t="s">
        <v>387</v>
      </c>
      <c r="H514" s="38" t="s">
        <v>23</v>
      </c>
      <c r="I514" s="38" t="s">
        <v>18</v>
      </c>
      <c r="J514" s="38" t="s">
        <v>414</v>
      </c>
      <c r="K514" s="31" t="s">
        <v>16</v>
      </c>
      <c r="L514" s="44">
        <v>39.2</v>
      </c>
      <c r="M514" s="44">
        <v>50</v>
      </c>
      <c r="N514" s="44">
        <v>50</v>
      </c>
    </row>
    <row r="515" spans="1:14" ht="33">
      <c r="A515" s="8"/>
      <c r="C515" s="8"/>
      <c r="E515" s="8"/>
      <c r="F515" s="37" t="s">
        <v>316</v>
      </c>
      <c r="G515" s="38" t="s">
        <v>387</v>
      </c>
      <c r="H515" s="38" t="s">
        <v>23</v>
      </c>
      <c r="I515" s="38" t="s">
        <v>18</v>
      </c>
      <c r="J515" s="38" t="s">
        <v>415</v>
      </c>
      <c r="K515" s="31"/>
      <c r="L515" s="44">
        <f>L516</f>
        <v>39.8</v>
      </c>
      <c r="M515" s="44">
        <f>M516</f>
        <v>50</v>
      </c>
      <c r="N515" s="44">
        <f>N516</f>
        <v>50</v>
      </c>
    </row>
    <row r="516" spans="1:14" ht="49.5">
      <c r="A516" s="8"/>
      <c r="C516" s="8"/>
      <c r="E516" s="8"/>
      <c r="F516" s="33" t="s">
        <v>17</v>
      </c>
      <c r="G516" s="38" t="s">
        <v>387</v>
      </c>
      <c r="H516" s="38" t="s">
        <v>23</v>
      </c>
      <c r="I516" s="38" t="s">
        <v>18</v>
      </c>
      <c r="J516" s="38" t="s">
        <v>415</v>
      </c>
      <c r="K516" s="31" t="s">
        <v>16</v>
      </c>
      <c r="L516" s="44">
        <v>39.8</v>
      </c>
      <c r="M516" s="44">
        <v>50</v>
      </c>
      <c r="N516" s="44">
        <v>50</v>
      </c>
    </row>
    <row r="517" spans="1:14" ht="49.5">
      <c r="A517" s="8"/>
      <c r="C517" s="8"/>
      <c r="E517" s="8"/>
      <c r="F517" s="37" t="s">
        <v>396</v>
      </c>
      <c r="G517" s="38" t="s">
        <v>387</v>
      </c>
      <c r="H517" s="38" t="s">
        <v>34</v>
      </c>
      <c r="I517" s="38"/>
      <c r="J517" s="38"/>
      <c r="K517" s="31"/>
      <c r="L517" s="44">
        <f>L518+L520+L522+L524+L526+L528+L530+L532+L534</f>
        <v>5585</v>
      </c>
      <c r="M517" s="44">
        <f>M518+M520+M522+M524+M526+M528+M530+M532+M534</f>
        <v>545</v>
      </c>
      <c r="N517" s="44">
        <f>N518+N520+N522+N524+N526+N528+N530+N532+N534</f>
        <v>655</v>
      </c>
    </row>
    <row r="518" spans="1:14" ht="36.75" customHeight="1">
      <c r="A518" s="8"/>
      <c r="C518" s="8"/>
      <c r="E518" s="8"/>
      <c r="F518" s="37" t="s">
        <v>397</v>
      </c>
      <c r="G518" s="38" t="s">
        <v>387</v>
      </c>
      <c r="H518" s="38" t="s">
        <v>34</v>
      </c>
      <c r="I518" s="38" t="s">
        <v>18</v>
      </c>
      <c r="J518" s="38" t="s">
        <v>416</v>
      </c>
      <c r="K518" s="31"/>
      <c r="L518" s="44">
        <f>L519</f>
        <v>1835</v>
      </c>
      <c r="M518" s="44">
        <f>M519</f>
        <v>0</v>
      </c>
      <c r="N518" s="44">
        <f>N519</f>
        <v>150</v>
      </c>
    </row>
    <row r="519" spans="1:14" ht="23.25" customHeight="1">
      <c r="A519" s="8"/>
      <c r="C519" s="8"/>
      <c r="E519" s="8"/>
      <c r="F519" s="37" t="s">
        <v>175</v>
      </c>
      <c r="G519" s="38" t="s">
        <v>387</v>
      </c>
      <c r="H519" s="38" t="s">
        <v>34</v>
      </c>
      <c r="I519" s="38" t="s">
        <v>18</v>
      </c>
      <c r="J519" s="38" t="s">
        <v>416</v>
      </c>
      <c r="K519" s="31" t="s">
        <v>19</v>
      </c>
      <c r="L519" s="44">
        <v>1835</v>
      </c>
      <c r="M519" s="44">
        <v>0</v>
      </c>
      <c r="N519" s="44">
        <v>150</v>
      </c>
    </row>
    <row r="520" spans="1:14" ht="33">
      <c r="A520" s="8"/>
      <c r="C520" s="8"/>
      <c r="E520" s="8"/>
      <c r="F520" s="37" t="s">
        <v>398</v>
      </c>
      <c r="G520" s="38" t="s">
        <v>387</v>
      </c>
      <c r="H520" s="38" t="s">
        <v>34</v>
      </c>
      <c r="I520" s="38" t="s">
        <v>18</v>
      </c>
      <c r="J520" s="38" t="s">
        <v>417</v>
      </c>
      <c r="K520" s="31"/>
      <c r="L520" s="44">
        <f>L521</f>
        <v>190</v>
      </c>
      <c r="M520" s="44">
        <f>M521</f>
        <v>75</v>
      </c>
      <c r="N520" s="44">
        <f>N521</f>
        <v>75</v>
      </c>
    </row>
    <row r="521" spans="1:14" ht="24.75" customHeight="1">
      <c r="A521" s="8"/>
      <c r="C521" s="8"/>
      <c r="E521" s="8"/>
      <c r="F521" s="37" t="s">
        <v>175</v>
      </c>
      <c r="G521" s="38" t="s">
        <v>387</v>
      </c>
      <c r="H521" s="38" t="s">
        <v>34</v>
      </c>
      <c r="I521" s="38" t="s">
        <v>18</v>
      </c>
      <c r="J521" s="38" t="s">
        <v>417</v>
      </c>
      <c r="K521" s="31" t="s">
        <v>19</v>
      </c>
      <c r="L521" s="44">
        <v>190</v>
      </c>
      <c r="M521" s="44">
        <v>75</v>
      </c>
      <c r="N521" s="44">
        <v>75</v>
      </c>
    </row>
    <row r="522" spans="1:14" ht="23.25" customHeight="1">
      <c r="A522" s="8"/>
      <c r="C522" s="8"/>
      <c r="E522" s="8"/>
      <c r="F522" s="37" t="s">
        <v>526</v>
      </c>
      <c r="G522" s="38" t="s">
        <v>387</v>
      </c>
      <c r="H522" s="38" t="s">
        <v>34</v>
      </c>
      <c r="I522" s="38" t="s">
        <v>18</v>
      </c>
      <c r="J522" s="38" t="s">
        <v>418</v>
      </c>
      <c r="K522" s="31"/>
      <c r="L522" s="44">
        <f>L523</f>
        <v>0</v>
      </c>
      <c r="M522" s="44">
        <f>M523</f>
        <v>0</v>
      </c>
      <c r="N522" s="44">
        <f>N523</f>
        <v>200</v>
      </c>
    </row>
    <row r="523" spans="1:14" ht="24" customHeight="1">
      <c r="A523" s="8"/>
      <c r="C523" s="8"/>
      <c r="E523" s="8"/>
      <c r="F523" s="37" t="s">
        <v>175</v>
      </c>
      <c r="G523" s="38" t="s">
        <v>387</v>
      </c>
      <c r="H523" s="38" t="s">
        <v>34</v>
      </c>
      <c r="I523" s="38" t="s">
        <v>18</v>
      </c>
      <c r="J523" s="38" t="s">
        <v>418</v>
      </c>
      <c r="K523" s="31" t="s">
        <v>19</v>
      </c>
      <c r="L523" s="44">
        <v>0</v>
      </c>
      <c r="M523" s="44">
        <v>0</v>
      </c>
      <c r="N523" s="44">
        <v>200</v>
      </c>
    </row>
    <row r="524" spans="1:14" ht="66">
      <c r="A524" s="8"/>
      <c r="C524" s="8"/>
      <c r="E524" s="8"/>
      <c r="F524" s="37" t="s">
        <v>393</v>
      </c>
      <c r="G524" s="38" t="s">
        <v>387</v>
      </c>
      <c r="H524" s="38" t="s">
        <v>34</v>
      </c>
      <c r="I524" s="38" t="s">
        <v>18</v>
      </c>
      <c r="J524" s="38" t="s">
        <v>419</v>
      </c>
      <c r="K524" s="31"/>
      <c r="L524" s="44">
        <f>L525</f>
        <v>250</v>
      </c>
      <c r="M524" s="44">
        <f>M525</f>
        <v>0</v>
      </c>
      <c r="N524" s="44">
        <f>N525</f>
        <v>0</v>
      </c>
    </row>
    <row r="525" spans="1:14" ht="21.75" customHeight="1">
      <c r="A525" s="8"/>
      <c r="C525" s="8"/>
      <c r="E525" s="8"/>
      <c r="F525" s="37" t="s">
        <v>175</v>
      </c>
      <c r="G525" s="38" t="s">
        <v>387</v>
      </c>
      <c r="H525" s="38" t="s">
        <v>34</v>
      </c>
      <c r="I525" s="38" t="s">
        <v>18</v>
      </c>
      <c r="J525" s="38" t="s">
        <v>419</v>
      </c>
      <c r="K525" s="31" t="s">
        <v>19</v>
      </c>
      <c r="L525" s="44">
        <v>250</v>
      </c>
      <c r="M525" s="44">
        <v>0</v>
      </c>
      <c r="N525" s="44">
        <v>0</v>
      </c>
    </row>
    <row r="526" spans="1:14" ht="66">
      <c r="A526" s="8"/>
      <c r="C526" s="8"/>
      <c r="E526" s="8"/>
      <c r="F526" s="37" t="s">
        <v>399</v>
      </c>
      <c r="G526" s="38" t="s">
        <v>387</v>
      </c>
      <c r="H526" s="38" t="s">
        <v>34</v>
      </c>
      <c r="I526" s="38" t="s">
        <v>18</v>
      </c>
      <c r="J526" s="38" t="s">
        <v>420</v>
      </c>
      <c r="K526" s="31"/>
      <c r="L526" s="44">
        <f>L527</f>
        <v>2945</v>
      </c>
      <c r="M526" s="44">
        <f>M527</f>
        <v>45</v>
      </c>
      <c r="N526" s="44">
        <f>N527</f>
        <v>65</v>
      </c>
    </row>
    <row r="527" spans="1:14" ht="24" customHeight="1">
      <c r="A527" s="8"/>
      <c r="C527" s="8"/>
      <c r="E527" s="8"/>
      <c r="F527" s="37" t="s">
        <v>175</v>
      </c>
      <c r="G527" s="38" t="s">
        <v>387</v>
      </c>
      <c r="H527" s="38" t="s">
        <v>34</v>
      </c>
      <c r="I527" s="38" t="s">
        <v>18</v>
      </c>
      <c r="J527" s="38" t="s">
        <v>420</v>
      </c>
      <c r="K527" s="31" t="s">
        <v>19</v>
      </c>
      <c r="L527" s="44">
        <v>2945</v>
      </c>
      <c r="M527" s="44">
        <v>45</v>
      </c>
      <c r="N527" s="44">
        <v>65</v>
      </c>
    </row>
    <row r="528" spans="1:14" ht="36" customHeight="1">
      <c r="A528" s="8"/>
      <c r="C528" s="8"/>
      <c r="E528" s="8"/>
      <c r="F528" s="37" t="s">
        <v>400</v>
      </c>
      <c r="G528" s="38" t="s">
        <v>387</v>
      </c>
      <c r="H528" s="38" t="s">
        <v>34</v>
      </c>
      <c r="I528" s="38" t="s">
        <v>18</v>
      </c>
      <c r="J528" s="38" t="s">
        <v>421</v>
      </c>
      <c r="K528" s="31"/>
      <c r="L528" s="44">
        <f>L529</f>
        <v>65</v>
      </c>
      <c r="M528" s="44">
        <f>M529</f>
        <v>0</v>
      </c>
      <c r="N528" s="44">
        <f>N529</f>
        <v>0</v>
      </c>
    </row>
    <row r="529" spans="1:14" ht="24" customHeight="1">
      <c r="A529" s="8"/>
      <c r="C529" s="8"/>
      <c r="E529" s="8"/>
      <c r="F529" s="37" t="s">
        <v>175</v>
      </c>
      <c r="G529" s="38" t="s">
        <v>387</v>
      </c>
      <c r="H529" s="38" t="s">
        <v>34</v>
      </c>
      <c r="I529" s="38" t="s">
        <v>18</v>
      </c>
      <c r="J529" s="38" t="s">
        <v>421</v>
      </c>
      <c r="K529" s="31" t="s">
        <v>19</v>
      </c>
      <c r="L529" s="44">
        <v>65</v>
      </c>
      <c r="M529" s="44">
        <v>0</v>
      </c>
      <c r="N529" s="44">
        <v>0</v>
      </c>
    </row>
    <row r="530" spans="1:14" ht="38.25" customHeight="1">
      <c r="A530" s="8"/>
      <c r="C530" s="8"/>
      <c r="E530" s="8"/>
      <c r="F530" s="37" t="s">
        <v>315</v>
      </c>
      <c r="G530" s="38" t="s">
        <v>387</v>
      </c>
      <c r="H530" s="38" t="s">
        <v>34</v>
      </c>
      <c r="I530" s="38" t="s">
        <v>18</v>
      </c>
      <c r="J530" s="38" t="s">
        <v>422</v>
      </c>
      <c r="K530" s="31"/>
      <c r="L530" s="44">
        <f>L531</f>
        <v>150</v>
      </c>
      <c r="M530" s="44">
        <f>M531</f>
        <v>250</v>
      </c>
      <c r="N530" s="44">
        <f>N531</f>
        <v>50</v>
      </c>
    </row>
    <row r="531" spans="1:14" ht="24.75" customHeight="1">
      <c r="A531" s="8"/>
      <c r="C531" s="8"/>
      <c r="E531" s="8"/>
      <c r="F531" s="37" t="s">
        <v>175</v>
      </c>
      <c r="G531" s="38" t="s">
        <v>387</v>
      </c>
      <c r="H531" s="38" t="s">
        <v>34</v>
      </c>
      <c r="I531" s="38" t="s">
        <v>18</v>
      </c>
      <c r="J531" s="38" t="s">
        <v>422</v>
      </c>
      <c r="K531" s="31" t="s">
        <v>19</v>
      </c>
      <c r="L531" s="44">
        <v>150</v>
      </c>
      <c r="M531" s="44">
        <v>250</v>
      </c>
      <c r="N531" s="44">
        <v>50</v>
      </c>
    </row>
    <row r="532" spans="1:14" ht="25.5" customHeight="1">
      <c r="A532" s="8"/>
      <c r="C532" s="8"/>
      <c r="E532" s="8"/>
      <c r="F532" s="37" t="s">
        <v>401</v>
      </c>
      <c r="G532" s="38" t="s">
        <v>387</v>
      </c>
      <c r="H532" s="38" t="s">
        <v>34</v>
      </c>
      <c r="I532" s="38" t="s">
        <v>18</v>
      </c>
      <c r="J532" s="38" t="s">
        <v>423</v>
      </c>
      <c r="K532" s="31"/>
      <c r="L532" s="44">
        <f>L533</f>
        <v>0</v>
      </c>
      <c r="M532" s="44">
        <f>M533</f>
        <v>90</v>
      </c>
      <c r="N532" s="44">
        <f>N533</f>
        <v>30</v>
      </c>
    </row>
    <row r="533" spans="1:14" ht="24" customHeight="1">
      <c r="A533" s="8"/>
      <c r="C533" s="8"/>
      <c r="E533" s="8"/>
      <c r="F533" s="37" t="s">
        <v>175</v>
      </c>
      <c r="G533" s="38" t="s">
        <v>387</v>
      </c>
      <c r="H533" s="38" t="s">
        <v>34</v>
      </c>
      <c r="I533" s="38" t="s">
        <v>18</v>
      </c>
      <c r="J533" s="38" t="s">
        <v>423</v>
      </c>
      <c r="K533" s="31" t="s">
        <v>19</v>
      </c>
      <c r="L533" s="44">
        <v>0</v>
      </c>
      <c r="M533" s="44">
        <v>90</v>
      </c>
      <c r="N533" s="44">
        <v>30</v>
      </c>
    </row>
    <row r="534" spans="1:14" ht="33">
      <c r="A534" s="8"/>
      <c r="C534" s="8"/>
      <c r="E534" s="8"/>
      <c r="F534" s="37" t="s">
        <v>394</v>
      </c>
      <c r="G534" s="38" t="s">
        <v>387</v>
      </c>
      <c r="H534" s="38" t="s">
        <v>34</v>
      </c>
      <c r="I534" s="38" t="s">
        <v>18</v>
      </c>
      <c r="J534" s="38" t="s">
        <v>424</v>
      </c>
      <c r="K534" s="31"/>
      <c r="L534" s="44">
        <f>L535</f>
        <v>150</v>
      </c>
      <c r="M534" s="44">
        <f>M535</f>
        <v>85</v>
      </c>
      <c r="N534" s="44">
        <f>N535</f>
        <v>85</v>
      </c>
    </row>
    <row r="535" spans="1:14" ht="24" customHeight="1">
      <c r="A535" s="8"/>
      <c r="C535" s="8"/>
      <c r="E535" s="8"/>
      <c r="F535" s="37" t="s">
        <v>175</v>
      </c>
      <c r="G535" s="38" t="s">
        <v>387</v>
      </c>
      <c r="H535" s="38" t="s">
        <v>34</v>
      </c>
      <c r="I535" s="38" t="s">
        <v>18</v>
      </c>
      <c r="J535" s="38" t="s">
        <v>424</v>
      </c>
      <c r="K535" s="31" t="s">
        <v>19</v>
      </c>
      <c r="L535" s="44">
        <v>150</v>
      </c>
      <c r="M535" s="44">
        <v>85</v>
      </c>
      <c r="N535" s="44">
        <v>85</v>
      </c>
    </row>
    <row r="536" spans="1:14" ht="82.5">
      <c r="A536" s="8"/>
      <c r="C536" s="8"/>
      <c r="E536" s="8"/>
      <c r="F536" s="49" t="s">
        <v>402</v>
      </c>
      <c r="G536" s="41" t="s">
        <v>403</v>
      </c>
      <c r="H536" s="38"/>
      <c r="I536" s="38"/>
      <c r="J536" s="38"/>
      <c r="K536" s="31"/>
      <c r="L536" s="51">
        <f>L537+L552</f>
        <v>25868.7</v>
      </c>
      <c r="M536" s="51">
        <f>M537+M552</f>
        <v>14085</v>
      </c>
      <c r="N536" s="51">
        <f>N537+N552</f>
        <v>13985</v>
      </c>
    </row>
    <row r="537" spans="1:14" ht="49.5">
      <c r="A537" s="8"/>
      <c r="C537" s="8"/>
      <c r="E537" s="8"/>
      <c r="F537" s="37" t="s">
        <v>408</v>
      </c>
      <c r="G537" s="38" t="s">
        <v>403</v>
      </c>
      <c r="H537" s="38" t="s">
        <v>15</v>
      </c>
      <c r="I537" s="38"/>
      <c r="J537" s="38"/>
      <c r="K537" s="31"/>
      <c r="L537" s="44">
        <f>L538+L540+L542+L544+L546+L548+L550</f>
        <v>20128.7</v>
      </c>
      <c r="M537" s="44">
        <f>M538+M540+M542+M544+M546+M548</f>
        <v>10305</v>
      </c>
      <c r="N537" s="44">
        <f>N538+N540+N542+N544+N546+N548</f>
        <v>10205</v>
      </c>
    </row>
    <row r="538" spans="1:14" ht="43.5" customHeight="1">
      <c r="A538" s="8"/>
      <c r="C538" s="8"/>
      <c r="E538" s="8"/>
      <c r="F538" s="37" t="s">
        <v>178</v>
      </c>
      <c r="G538" s="38" t="s">
        <v>403</v>
      </c>
      <c r="H538" s="38" t="s">
        <v>15</v>
      </c>
      <c r="I538" s="38" t="s">
        <v>18</v>
      </c>
      <c r="J538" s="38" t="s">
        <v>158</v>
      </c>
      <c r="K538" s="31"/>
      <c r="L538" s="44">
        <f>L539</f>
        <v>9090</v>
      </c>
      <c r="M538" s="44">
        <f>M539</f>
        <v>6340</v>
      </c>
      <c r="N538" s="44">
        <f>N539</f>
        <v>6340</v>
      </c>
    </row>
    <row r="539" spans="1:14" ht="28.5" customHeight="1">
      <c r="A539" s="8"/>
      <c r="C539" s="8"/>
      <c r="E539" s="8"/>
      <c r="F539" s="37" t="s">
        <v>175</v>
      </c>
      <c r="G539" s="38" t="s">
        <v>403</v>
      </c>
      <c r="H539" s="38" t="s">
        <v>15</v>
      </c>
      <c r="I539" s="38" t="s">
        <v>18</v>
      </c>
      <c r="J539" s="38" t="s">
        <v>158</v>
      </c>
      <c r="K539" s="38" t="s">
        <v>19</v>
      </c>
      <c r="L539" s="44">
        <v>9090</v>
      </c>
      <c r="M539" s="44">
        <v>6340</v>
      </c>
      <c r="N539" s="44">
        <v>6340</v>
      </c>
    </row>
    <row r="540" spans="1:14" ht="53.25" customHeight="1">
      <c r="A540" s="8"/>
      <c r="C540" s="8"/>
      <c r="E540" s="8"/>
      <c r="F540" s="37" t="s">
        <v>404</v>
      </c>
      <c r="G540" s="38" t="s">
        <v>403</v>
      </c>
      <c r="H540" s="38" t="s">
        <v>15</v>
      </c>
      <c r="I540" s="38" t="s">
        <v>18</v>
      </c>
      <c r="J540" s="38" t="s">
        <v>427</v>
      </c>
      <c r="K540" s="31"/>
      <c r="L540" s="44">
        <f>L541</f>
        <v>235.3</v>
      </c>
      <c r="M540" s="44">
        <f>M541</f>
        <v>100</v>
      </c>
      <c r="N540" s="44">
        <f>N541</f>
        <v>100</v>
      </c>
    </row>
    <row r="541" spans="1:14" ht="25.5" customHeight="1">
      <c r="A541" s="8"/>
      <c r="C541" s="8"/>
      <c r="E541" s="8"/>
      <c r="F541" s="37" t="s">
        <v>175</v>
      </c>
      <c r="G541" s="38" t="s">
        <v>403</v>
      </c>
      <c r="H541" s="38" t="s">
        <v>15</v>
      </c>
      <c r="I541" s="38" t="s">
        <v>18</v>
      </c>
      <c r="J541" s="38" t="s">
        <v>427</v>
      </c>
      <c r="K541" s="38" t="s">
        <v>19</v>
      </c>
      <c r="L541" s="44">
        <v>235.3</v>
      </c>
      <c r="M541" s="44">
        <v>100</v>
      </c>
      <c r="N541" s="44">
        <v>100</v>
      </c>
    </row>
    <row r="542" spans="1:14" ht="50.25" customHeight="1">
      <c r="A542" s="8"/>
      <c r="C542" s="8"/>
      <c r="E542" s="8"/>
      <c r="F542" s="37" t="s">
        <v>405</v>
      </c>
      <c r="G542" s="38" t="s">
        <v>403</v>
      </c>
      <c r="H542" s="38" t="s">
        <v>15</v>
      </c>
      <c r="I542" s="38" t="s">
        <v>18</v>
      </c>
      <c r="J542" s="38" t="s">
        <v>428</v>
      </c>
      <c r="K542" s="31"/>
      <c r="L542" s="44">
        <f>L543</f>
        <v>35</v>
      </c>
      <c r="M542" s="44">
        <f>M543</f>
        <v>20</v>
      </c>
      <c r="N542" s="44">
        <f>N543</f>
        <v>20</v>
      </c>
    </row>
    <row r="543" spans="1:14" ht="25.5" customHeight="1">
      <c r="A543" s="8"/>
      <c r="C543" s="8"/>
      <c r="E543" s="8"/>
      <c r="F543" s="37" t="s">
        <v>175</v>
      </c>
      <c r="G543" s="38" t="s">
        <v>403</v>
      </c>
      <c r="H543" s="38" t="s">
        <v>15</v>
      </c>
      <c r="I543" s="38" t="s">
        <v>18</v>
      </c>
      <c r="J543" s="38" t="s">
        <v>428</v>
      </c>
      <c r="K543" s="31" t="s">
        <v>19</v>
      </c>
      <c r="L543" s="44">
        <v>35</v>
      </c>
      <c r="M543" s="44">
        <v>20</v>
      </c>
      <c r="N543" s="44">
        <v>20</v>
      </c>
    </row>
    <row r="544" spans="1:14" ht="49.5">
      <c r="A544" s="8"/>
      <c r="C544" s="8"/>
      <c r="E544" s="8"/>
      <c r="F544" s="37" t="s">
        <v>450</v>
      </c>
      <c r="G544" s="38" t="s">
        <v>403</v>
      </c>
      <c r="H544" s="38" t="s">
        <v>15</v>
      </c>
      <c r="I544" s="38" t="s">
        <v>18</v>
      </c>
      <c r="J544" s="38" t="s">
        <v>429</v>
      </c>
      <c r="K544" s="31"/>
      <c r="L544" s="44">
        <f>L545</f>
        <v>25</v>
      </c>
      <c r="M544" s="44">
        <f>M545</f>
        <v>15</v>
      </c>
      <c r="N544" s="44">
        <f>N545</f>
        <v>15</v>
      </c>
    </row>
    <row r="545" spans="1:14" ht="24" customHeight="1">
      <c r="A545" s="8"/>
      <c r="C545" s="8"/>
      <c r="E545" s="8"/>
      <c r="F545" s="37" t="s">
        <v>175</v>
      </c>
      <c r="G545" s="38" t="s">
        <v>403</v>
      </c>
      <c r="H545" s="38" t="s">
        <v>15</v>
      </c>
      <c r="I545" s="38" t="s">
        <v>18</v>
      </c>
      <c r="J545" s="38" t="s">
        <v>429</v>
      </c>
      <c r="K545" s="31" t="s">
        <v>19</v>
      </c>
      <c r="L545" s="44">
        <v>25</v>
      </c>
      <c r="M545" s="44">
        <v>15</v>
      </c>
      <c r="N545" s="44">
        <v>15</v>
      </c>
    </row>
    <row r="546" spans="1:14" ht="22.5" customHeight="1">
      <c r="A546" s="8"/>
      <c r="C546" s="8"/>
      <c r="E546" s="8"/>
      <c r="F546" s="37" t="s">
        <v>406</v>
      </c>
      <c r="G546" s="38" t="s">
        <v>403</v>
      </c>
      <c r="H546" s="38" t="s">
        <v>15</v>
      </c>
      <c r="I546" s="38" t="s">
        <v>18</v>
      </c>
      <c r="J546" s="38" t="s">
        <v>430</v>
      </c>
      <c r="K546" s="31"/>
      <c r="L546" s="44">
        <f>L547</f>
        <v>98.2</v>
      </c>
      <c r="M546" s="44">
        <f>M547</f>
        <v>30</v>
      </c>
      <c r="N546" s="44">
        <f>N547</f>
        <v>30</v>
      </c>
    </row>
    <row r="547" spans="1:14" ht="22.5" customHeight="1">
      <c r="A547" s="8"/>
      <c r="C547" s="8"/>
      <c r="E547" s="8"/>
      <c r="F547" s="37" t="s">
        <v>175</v>
      </c>
      <c r="G547" s="38" t="s">
        <v>403</v>
      </c>
      <c r="H547" s="38" t="s">
        <v>15</v>
      </c>
      <c r="I547" s="38" t="s">
        <v>18</v>
      </c>
      <c r="J547" s="38" t="s">
        <v>430</v>
      </c>
      <c r="K547" s="31" t="s">
        <v>19</v>
      </c>
      <c r="L547" s="44">
        <v>98.2</v>
      </c>
      <c r="M547" s="44">
        <v>30</v>
      </c>
      <c r="N547" s="44">
        <v>30</v>
      </c>
    </row>
    <row r="548" spans="1:14" ht="53.25" customHeight="1">
      <c r="A548" s="8"/>
      <c r="C548" s="8"/>
      <c r="E548" s="8"/>
      <c r="F548" s="37" t="s">
        <v>407</v>
      </c>
      <c r="G548" s="38" t="s">
        <v>403</v>
      </c>
      <c r="H548" s="38" t="s">
        <v>15</v>
      </c>
      <c r="I548" s="38" t="s">
        <v>18</v>
      </c>
      <c r="J548" s="38" t="s">
        <v>431</v>
      </c>
      <c r="K548" s="31"/>
      <c r="L548" s="44">
        <f>L549</f>
        <v>6385.9</v>
      </c>
      <c r="M548" s="44">
        <f>M549</f>
        <v>3800</v>
      </c>
      <c r="N548" s="44">
        <f>N549</f>
        <v>3700</v>
      </c>
    </row>
    <row r="549" spans="1:14" ht="25.5" customHeight="1">
      <c r="A549" s="8"/>
      <c r="C549" s="8"/>
      <c r="E549" s="8"/>
      <c r="F549" s="37" t="s">
        <v>175</v>
      </c>
      <c r="G549" s="38" t="s">
        <v>403</v>
      </c>
      <c r="H549" s="38" t="s">
        <v>15</v>
      </c>
      <c r="I549" s="38" t="s">
        <v>18</v>
      </c>
      <c r="J549" s="38" t="s">
        <v>431</v>
      </c>
      <c r="K549" s="38" t="s">
        <v>19</v>
      </c>
      <c r="L549" s="44">
        <v>6385.9</v>
      </c>
      <c r="M549" s="44">
        <v>3800</v>
      </c>
      <c r="N549" s="44">
        <v>3700</v>
      </c>
    </row>
    <row r="550" spans="1:14" ht="25.5" customHeight="1">
      <c r="A550" s="8"/>
      <c r="C550" s="8"/>
      <c r="E550" s="8"/>
      <c r="F550" s="37" t="s">
        <v>581</v>
      </c>
      <c r="G550" s="38" t="s">
        <v>403</v>
      </c>
      <c r="H550" s="38" t="s">
        <v>15</v>
      </c>
      <c r="I550" s="38" t="s">
        <v>18</v>
      </c>
      <c r="J550" s="38" t="s">
        <v>580</v>
      </c>
      <c r="K550" s="38"/>
      <c r="L550" s="44">
        <f>L551</f>
        <v>4259.3</v>
      </c>
      <c r="M550" s="44">
        <f>M551</f>
        <v>0</v>
      </c>
      <c r="N550" s="44">
        <f>N551</f>
        <v>0</v>
      </c>
    </row>
    <row r="551" spans="1:14" ht="25.5" customHeight="1">
      <c r="A551" s="8"/>
      <c r="C551" s="8"/>
      <c r="E551" s="8"/>
      <c r="F551" s="37" t="s">
        <v>175</v>
      </c>
      <c r="G551" s="38" t="s">
        <v>403</v>
      </c>
      <c r="H551" s="38" t="s">
        <v>15</v>
      </c>
      <c r="I551" s="38" t="s">
        <v>18</v>
      </c>
      <c r="J551" s="38" t="s">
        <v>580</v>
      </c>
      <c r="K551" s="38" t="s">
        <v>19</v>
      </c>
      <c r="L551" s="44">
        <v>4259.3</v>
      </c>
      <c r="M551" s="44">
        <v>0</v>
      </c>
      <c r="N551" s="44">
        <v>0</v>
      </c>
    </row>
    <row r="552" spans="1:14" ht="49.5">
      <c r="A552" s="8"/>
      <c r="C552" s="8"/>
      <c r="E552" s="8"/>
      <c r="F552" s="37" t="s">
        <v>409</v>
      </c>
      <c r="G552" s="38" t="s">
        <v>403</v>
      </c>
      <c r="H552" s="38" t="s">
        <v>23</v>
      </c>
      <c r="I552" s="38"/>
      <c r="J552" s="38"/>
      <c r="K552" s="31"/>
      <c r="L552" s="44">
        <f aca="true" t="shared" si="23" ref="L552:N553">L553</f>
        <v>5740</v>
      </c>
      <c r="M552" s="44">
        <f t="shared" si="23"/>
        <v>3780</v>
      </c>
      <c r="N552" s="44">
        <f t="shared" si="23"/>
        <v>3780</v>
      </c>
    </row>
    <row r="553" spans="1:14" ht="39.75" customHeight="1">
      <c r="A553" s="8"/>
      <c r="C553" s="8"/>
      <c r="E553" s="8"/>
      <c r="F553" s="37" t="s">
        <v>178</v>
      </c>
      <c r="G553" s="38" t="s">
        <v>403</v>
      </c>
      <c r="H553" s="38" t="s">
        <v>23</v>
      </c>
      <c r="I553" s="38" t="s">
        <v>18</v>
      </c>
      <c r="J553" s="38" t="s">
        <v>158</v>
      </c>
      <c r="K553" s="31"/>
      <c r="L553" s="44">
        <f t="shared" si="23"/>
        <v>5740</v>
      </c>
      <c r="M553" s="44">
        <f t="shared" si="23"/>
        <v>3780</v>
      </c>
      <c r="N553" s="44">
        <f t="shared" si="23"/>
        <v>3780</v>
      </c>
    </row>
    <row r="554" spans="1:14" ht="24" customHeight="1">
      <c r="A554" s="8"/>
      <c r="C554" s="8"/>
      <c r="E554" s="8"/>
      <c r="F554" s="37" t="s">
        <v>175</v>
      </c>
      <c r="G554" s="38" t="s">
        <v>403</v>
      </c>
      <c r="H554" s="38" t="s">
        <v>23</v>
      </c>
      <c r="I554" s="38" t="s">
        <v>18</v>
      </c>
      <c r="J554" s="38" t="s">
        <v>158</v>
      </c>
      <c r="K554" s="31" t="s">
        <v>19</v>
      </c>
      <c r="L554" s="44">
        <v>5740</v>
      </c>
      <c r="M554" s="44">
        <v>3780</v>
      </c>
      <c r="N554" s="44">
        <v>3780</v>
      </c>
    </row>
    <row r="555" spans="1:14" ht="148.5">
      <c r="A555" s="8"/>
      <c r="C555" s="8"/>
      <c r="E555" s="8"/>
      <c r="F555" s="49" t="s">
        <v>451</v>
      </c>
      <c r="G555" s="41" t="s">
        <v>452</v>
      </c>
      <c r="H555" s="38"/>
      <c r="I555" s="38"/>
      <c r="J555" s="38"/>
      <c r="K555" s="31"/>
      <c r="L555" s="51">
        <f>L556+L558</f>
        <v>2660</v>
      </c>
      <c r="M555" s="51">
        <f>M556+M558</f>
        <v>1308</v>
      </c>
      <c r="N555" s="51">
        <f>N556+N558</f>
        <v>1360</v>
      </c>
    </row>
    <row r="556" spans="1:14" ht="60" customHeight="1">
      <c r="A556" s="8"/>
      <c r="C556" s="8"/>
      <c r="E556" s="8"/>
      <c r="F556" s="37" t="s">
        <v>453</v>
      </c>
      <c r="G556" s="38" t="s">
        <v>452</v>
      </c>
      <c r="H556" s="38" t="s">
        <v>110</v>
      </c>
      <c r="I556" s="38" t="s">
        <v>18</v>
      </c>
      <c r="J556" s="38" t="s">
        <v>467</v>
      </c>
      <c r="K556" s="31"/>
      <c r="L556" s="44">
        <f>L557</f>
        <v>2100</v>
      </c>
      <c r="M556" s="44">
        <f>M557</f>
        <v>1100</v>
      </c>
      <c r="N556" s="44">
        <f>N557</f>
        <v>1100</v>
      </c>
    </row>
    <row r="557" spans="1:14" ht="56.25" customHeight="1">
      <c r="A557" s="8"/>
      <c r="C557" s="8"/>
      <c r="E557" s="8"/>
      <c r="F557" s="33" t="s">
        <v>17</v>
      </c>
      <c r="G557" s="38" t="s">
        <v>452</v>
      </c>
      <c r="H557" s="38" t="s">
        <v>110</v>
      </c>
      <c r="I557" s="38" t="s">
        <v>18</v>
      </c>
      <c r="J557" s="38" t="s">
        <v>467</v>
      </c>
      <c r="K557" s="31" t="s">
        <v>16</v>
      </c>
      <c r="L557" s="44">
        <v>2100</v>
      </c>
      <c r="M557" s="44">
        <v>1100</v>
      </c>
      <c r="N557" s="44">
        <v>1100</v>
      </c>
    </row>
    <row r="558" spans="1:14" ht="55.5" customHeight="1">
      <c r="A558" s="8"/>
      <c r="C558" s="8"/>
      <c r="E558" s="8"/>
      <c r="F558" s="37" t="s">
        <v>266</v>
      </c>
      <c r="G558" s="38" t="s">
        <v>452</v>
      </c>
      <c r="H558" s="38" t="s">
        <v>110</v>
      </c>
      <c r="I558" s="38" t="s">
        <v>18</v>
      </c>
      <c r="J558" s="38" t="s">
        <v>267</v>
      </c>
      <c r="K558" s="31"/>
      <c r="L558" s="44">
        <f>L559</f>
        <v>560</v>
      </c>
      <c r="M558" s="44">
        <f>M559</f>
        <v>208</v>
      </c>
      <c r="N558" s="44">
        <f>N559</f>
        <v>260</v>
      </c>
    </row>
    <row r="559" spans="1:14" ht="53.25" customHeight="1">
      <c r="A559" s="8"/>
      <c r="C559" s="8"/>
      <c r="E559" s="8"/>
      <c r="F559" s="37" t="s">
        <v>17</v>
      </c>
      <c r="G559" s="38" t="s">
        <v>452</v>
      </c>
      <c r="H559" s="38" t="s">
        <v>110</v>
      </c>
      <c r="I559" s="38" t="s">
        <v>18</v>
      </c>
      <c r="J559" s="38" t="s">
        <v>267</v>
      </c>
      <c r="K559" s="31" t="s">
        <v>16</v>
      </c>
      <c r="L559" s="44">
        <v>560</v>
      </c>
      <c r="M559" s="44">
        <v>208</v>
      </c>
      <c r="N559" s="44">
        <v>260</v>
      </c>
    </row>
    <row r="560" spans="1:14" ht="53.25" customHeight="1">
      <c r="A560" s="8"/>
      <c r="C560" s="8"/>
      <c r="E560" s="8"/>
      <c r="F560" s="49" t="s">
        <v>510</v>
      </c>
      <c r="G560" s="50" t="s">
        <v>505</v>
      </c>
      <c r="H560" s="41"/>
      <c r="I560" s="41"/>
      <c r="J560" s="41"/>
      <c r="K560" s="35"/>
      <c r="L560" s="51">
        <f>L562</f>
        <v>0</v>
      </c>
      <c r="M560" s="51">
        <f>M562</f>
        <v>0</v>
      </c>
      <c r="N560" s="51">
        <f>N561</f>
        <v>74264.7</v>
      </c>
    </row>
    <row r="561" spans="1:14" ht="36.75" customHeight="1">
      <c r="A561" s="8"/>
      <c r="C561" s="8"/>
      <c r="E561" s="8"/>
      <c r="F561" s="37" t="s">
        <v>540</v>
      </c>
      <c r="G561" s="43" t="s">
        <v>505</v>
      </c>
      <c r="H561" s="38" t="s">
        <v>15</v>
      </c>
      <c r="I561" s="38"/>
      <c r="J561" s="38"/>
      <c r="K561" s="31"/>
      <c r="L561" s="44">
        <f>L562</f>
        <v>0</v>
      </c>
      <c r="M561" s="44">
        <f>M562</f>
        <v>0</v>
      </c>
      <c r="N561" s="44">
        <f>N562</f>
        <v>74264.7</v>
      </c>
    </row>
    <row r="562" spans="1:14" ht="18.75" customHeight="1">
      <c r="A562" s="8"/>
      <c r="C562" s="8"/>
      <c r="E562" s="8"/>
      <c r="F562" s="37" t="s">
        <v>513</v>
      </c>
      <c r="G562" s="43" t="s">
        <v>505</v>
      </c>
      <c r="H562" s="43" t="s">
        <v>15</v>
      </c>
      <c r="I562" s="43" t="s">
        <v>506</v>
      </c>
      <c r="J562" s="41"/>
      <c r="K562" s="35"/>
      <c r="L562" s="44">
        <f aca="true" t="shared" si="24" ref="L562:N563">L563</f>
        <v>0</v>
      </c>
      <c r="M562" s="44">
        <f t="shared" si="24"/>
        <v>0</v>
      </c>
      <c r="N562" s="44">
        <f t="shared" si="24"/>
        <v>74264.7</v>
      </c>
    </row>
    <row r="563" spans="1:14" ht="53.25" customHeight="1">
      <c r="A563" s="8"/>
      <c r="C563" s="8"/>
      <c r="E563" s="8"/>
      <c r="F563" s="37" t="s">
        <v>508</v>
      </c>
      <c r="G563" s="43" t="s">
        <v>505</v>
      </c>
      <c r="H563" s="43" t="s">
        <v>15</v>
      </c>
      <c r="I563" s="43" t="s">
        <v>506</v>
      </c>
      <c r="J563" s="43" t="s">
        <v>507</v>
      </c>
      <c r="K563" s="31"/>
      <c r="L563" s="44">
        <f t="shared" si="24"/>
        <v>0</v>
      </c>
      <c r="M563" s="44">
        <f t="shared" si="24"/>
        <v>0</v>
      </c>
      <c r="N563" s="44">
        <f t="shared" si="24"/>
        <v>74264.7</v>
      </c>
    </row>
    <row r="564" spans="1:14" ht="27" customHeight="1">
      <c r="A564" s="8"/>
      <c r="C564" s="8"/>
      <c r="E564" s="8"/>
      <c r="F564" s="37" t="s">
        <v>82</v>
      </c>
      <c r="G564" s="43" t="s">
        <v>505</v>
      </c>
      <c r="H564" s="43" t="s">
        <v>15</v>
      </c>
      <c r="I564" s="43" t="s">
        <v>506</v>
      </c>
      <c r="J564" s="43" t="s">
        <v>507</v>
      </c>
      <c r="K564" s="31" t="s">
        <v>81</v>
      </c>
      <c r="L564" s="44">
        <v>0</v>
      </c>
      <c r="M564" s="44">
        <v>0</v>
      </c>
      <c r="N564" s="44">
        <f>72036.8+2227.9</f>
        <v>74264.7</v>
      </c>
    </row>
    <row r="565" spans="1:14" ht="33">
      <c r="A565" s="8"/>
      <c r="C565" s="8"/>
      <c r="E565" s="8"/>
      <c r="F565" s="30" t="s">
        <v>282</v>
      </c>
      <c r="G565" s="20" t="s">
        <v>283</v>
      </c>
      <c r="H565" s="34"/>
      <c r="I565" s="32"/>
      <c r="J565" s="34"/>
      <c r="K565" s="31"/>
      <c r="L565" s="45">
        <f>L566</f>
        <v>0</v>
      </c>
      <c r="M565" s="45">
        <f>M566</f>
        <v>10500</v>
      </c>
      <c r="N565" s="45">
        <f>N566</f>
        <v>21000</v>
      </c>
    </row>
    <row r="566" spans="1:14" ht="18.75">
      <c r="A566" s="8"/>
      <c r="C566" s="8"/>
      <c r="E566" s="8"/>
      <c r="F566" s="33" t="s">
        <v>249</v>
      </c>
      <c r="G566" s="34"/>
      <c r="H566" s="34"/>
      <c r="I566" s="32"/>
      <c r="J566" s="32"/>
      <c r="K566" s="31"/>
      <c r="L566" s="44">
        <v>0</v>
      </c>
      <c r="M566" s="44">
        <v>10500</v>
      </c>
      <c r="N566" s="44">
        <v>21000</v>
      </c>
    </row>
    <row r="567" spans="1:14" ht="18.75">
      <c r="A567" s="8"/>
      <c r="C567" s="8"/>
      <c r="E567" s="8"/>
      <c r="F567" s="30" t="s">
        <v>149</v>
      </c>
      <c r="G567" s="35"/>
      <c r="H567" s="35"/>
      <c r="I567" s="35"/>
      <c r="J567" s="35"/>
      <c r="K567" s="35"/>
      <c r="L567" s="46">
        <f>L20+L56+L155+L208+L255+L260+L274+L281+L319+L347+L354+L366+L369+L374+L382+L391+L426+L437+L462+L468+L474+L487+L490+L536+L555+L560</f>
        <v>1650914.3</v>
      </c>
      <c r="M567" s="46">
        <f>M20+M56+M155+M208+M255+M260+M274+M281+M319+M347+M354+M366+M369+M374+M382+M391+M426+M437+M462+M468+M474+M487+M490+M536+M555+M560+M566</f>
        <v>1081265.2999999998</v>
      </c>
      <c r="N567" s="46">
        <f>N20+N56+N155+N208+N255+N260+N274+N281+N319+N347+N354+N366+N369+N374+N382+N391+N426+N437+N462+N468+N474+N487+N490+N536+N555+N560+N566</f>
        <v>1147435.8999999997</v>
      </c>
    </row>
    <row r="568" spans="1:13" ht="18.75">
      <c r="A568" s="8"/>
      <c r="C568" s="8"/>
      <c r="E568" s="8"/>
      <c r="M568" s="60"/>
    </row>
    <row r="569" spans="1:14" ht="18.75">
      <c r="A569" s="8"/>
      <c r="C569" s="8"/>
      <c r="E569" s="8"/>
      <c r="L569" s="70"/>
      <c r="M569" s="70"/>
      <c r="N569" s="70"/>
    </row>
    <row r="570" spans="1:14" ht="18.75">
      <c r="A570" s="8"/>
      <c r="C570" s="8"/>
      <c r="E570" s="8"/>
      <c r="J570" s="14"/>
      <c r="L570" s="72"/>
      <c r="M570" s="72"/>
      <c r="N570" s="72"/>
    </row>
    <row r="571" spans="1:14" ht="18.75">
      <c r="A571" s="8"/>
      <c r="C571" s="8"/>
      <c r="E571" s="8"/>
      <c r="J571" s="14"/>
      <c r="L571" s="70"/>
      <c r="M571" s="70"/>
      <c r="N571" s="70"/>
    </row>
    <row r="572" spans="1:14" ht="18.75">
      <c r="A572" s="8"/>
      <c r="C572" s="8"/>
      <c r="E572" s="8"/>
      <c r="G572" s="14"/>
      <c r="H572" s="14"/>
      <c r="I572" s="14"/>
      <c r="J572" s="14"/>
      <c r="K572" s="39"/>
      <c r="L572" s="73"/>
      <c r="M572" s="73"/>
      <c r="N572" s="73"/>
    </row>
    <row r="573" spans="1:14" s="7" customFormat="1" ht="18.75">
      <c r="A573" s="5"/>
      <c r="B573" s="6"/>
      <c r="C573" s="5"/>
      <c r="D573" s="6"/>
      <c r="E573" s="5"/>
      <c r="F573" s="11"/>
      <c r="G573" s="14"/>
      <c r="H573" s="14"/>
      <c r="I573" s="12"/>
      <c r="J573" s="14"/>
      <c r="K573" s="14"/>
      <c r="L573" s="19"/>
      <c r="M573" s="19"/>
      <c r="N573" s="19"/>
    </row>
    <row r="574" spans="7:14" ht="18.75">
      <c r="G574" s="14"/>
      <c r="H574" s="14"/>
      <c r="I574" s="12"/>
      <c r="J574" s="14"/>
      <c r="L574" s="19"/>
      <c r="M574" s="19"/>
      <c r="N574" s="19"/>
    </row>
    <row r="575" spans="7:14" ht="18.75">
      <c r="G575" s="14"/>
      <c r="H575" s="14"/>
      <c r="I575" s="14"/>
      <c r="J575" s="14"/>
      <c r="L575" s="15"/>
      <c r="M575" s="16"/>
      <c r="N575" s="16"/>
    </row>
    <row r="576" spans="7:14" ht="18.75">
      <c r="G576" s="14"/>
      <c r="H576" s="14"/>
      <c r="I576" s="14"/>
      <c r="J576" s="14"/>
      <c r="K576" s="14"/>
      <c r="L576" s="74"/>
      <c r="M576" s="75"/>
      <c r="N576" s="75"/>
    </row>
    <row r="577" spans="7:14" ht="18.75">
      <c r="G577" s="14"/>
      <c r="H577" s="14"/>
      <c r="I577" s="14"/>
      <c r="J577" s="14"/>
      <c r="K577" s="14"/>
      <c r="L577" s="74"/>
      <c r="M577" s="75"/>
      <c r="N577" s="75"/>
    </row>
    <row r="578" spans="7:14" ht="18.75">
      <c r="G578" s="14"/>
      <c r="H578" s="14"/>
      <c r="I578" s="14"/>
      <c r="J578" s="14"/>
      <c r="K578" s="39"/>
      <c r="L578" s="40"/>
      <c r="M578" s="40"/>
      <c r="N578" s="40"/>
    </row>
    <row r="579" spans="7:14" ht="18.75">
      <c r="G579" s="14"/>
      <c r="H579" s="14"/>
      <c r="I579" s="14"/>
      <c r="J579" s="14"/>
      <c r="L579" s="19"/>
      <c r="M579" s="19"/>
      <c r="N579" s="19"/>
    </row>
    <row r="580" spans="7:14" ht="18.75">
      <c r="G580" s="14"/>
      <c r="H580" s="14"/>
      <c r="I580" s="14"/>
      <c r="J580" s="14"/>
      <c r="L580" s="15"/>
      <c r="M580" s="16"/>
      <c r="N580" s="16"/>
    </row>
    <row r="581" spans="7:14" ht="18.75">
      <c r="G581" s="14"/>
      <c r="H581" s="14"/>
      <c r="I581" s="14"/>
      <c r="J581" s="14"/>
      <c r="L581" s="15"/>
      <c r="M581" s="16"/>
      <c r="N581" s="16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J583" s="14"/>
      <c r="L583" s="15"/>
      <c r="M583" s="15"/>
      <c r="N583" s="15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J594" s="14"/>
      <c r="L594" s="15"/>
      <c r="M594" s="15"/>
      <c r="N594" s="15"/>
    </row>
    <row r="595" spans="7:14" ht="18.75">
      <c r="G595" s="14"/>
      <c r="H595" s="14"/>
      <c r="I595" s="14"/>
      <c r="J595" s="14"/>
      <c r="L595" s="15"/>
      <c r="M595" s="15"/>
      <c r="N595" s="15"/>
    </row>
    <row r="596" spans="7:14" ht="18.75">
      <c r="G596" s="14"/>
      <c r="H596" s="14"/>
      <c r="I596" s="14"/>
      <c r="J596" s="14"/>
      <c r="L596" s="15"/>
      <c r="M596" s="15"/>
      <c r="N596" s="15"/>
    </row>
    <row r="597" spans="7:14" ht="18.75">
      <c r="G597" s="14"/>
      <c r="H597" s="14"/>
      <c r="I597" s="14"/>
      <c r="J597" s="14"/>
      <c r="L597" s="15"/>
      <c r="M597" s="15"/>
      <c r="N597" s="15"/>
    </row>
    <row r="598" spans="7:14" ht="18.75">
      <c r="G598" s="14"/>
      <c r="H598" s="14"/>
      <c r="I598" s="14"/>
      <c r="J598" s="14"/>
      <c r="L598" s="15"/>
      <c r="M598" s="15"/>
      <c r="N598" s="15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5"/>
      <c r="N600" s="15"/>
    </row>
    <row r="601" spans="7:14" ht="18.75">
      <c r="G601" s="14"/>
      <c r="L601" s="15"/>
      <c r="M601" s="15"/>
      <c r="N601" s="15"/>
    </row>
    <row r="602" spans="9:14" ht="18.75">
      <c r="I602" s="14"/>
      <c r="L602" s="15"/>
      <c r="M602" s="15"/>
      <c r="N602" s="15"/>
    </row>
    <row r="603" spans="7:14" ht="18.75">
      <c r="G603" s="14"/>
      <c r="H603" s="14"/>
      <c r="I603" s="14"/>
      <c r="L603" s="15"/>
      <c r="M603" s="16"/>
      <c r="N603" s="16"/>
    </row>
    <row r="604" spans="7:14" ht="18.75">
      <c r="G604" s="14"/>
      <c r="H604" s="14"/>
      <c r="I604" s="14"/>
      <c r="L604" s="15"/>
      <c r="M604" s="15"/>
      <c r="N604" s="15"/>
    </row>
    <row r="605" spans="7:14" ht="18.75">
      <c r="G605" s="14"/>
      <c r="H605" s="14"/>
      <c r="I605" s="14"/>
      <c r="L605" s="15"/>
      <c r="M605" s="15"/>
      <c r="N605" s="15"/>
    </row>
    <row r="606" spans="7:14" ht="18.75">
      <c r="G606" s="14"/>
      <c r="H606" s="14"/>
      <c r="I606" s="14"/>
      <c r="L606" s="15"/>
      <c r="M606" s="15"/>
      <c r="N606" s="15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5"/>
      <c r="N608" s="15"/>
    </row>
    <row r="609" spans="7:14" ht="18.75">
      <c r="G609" s="14"/>
      <c r="H609" s="14"/>
      <c r="I609" s="14"/>
      <c r="L609" s="15"/>
      <c r="M609" s="16"/>
      <c r="N609" s="16"/>
    </row>
    <row r="610" spans="7:14" ht="18.75">
      <c r="G610" s="14"/>
      <c r="H610" s="14"/>
      <c r="I610" s="14"/>
      <c r="L610" s="15"/>
      <c r="M610" s="16"/>
      <c r="N610" s="16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5"/>
      <c r="N612" s="15"/>
    </row>
    <row r="613" spans="7:14" ht="18.75">
      <c r="G613" s="14"/>
      <c r="H613" s="14"/>
      <c r="I613" s="14"/>
      <c r="L613" s="15"/>
      <c r="M613" s="16"/>
      <c r="N613" s="16"/>
    </row>
    <row r="614" spans="7:14" ht="18.75">
      <c r="G614" s="14"/>
      <c r="H614" s="14"/>
      <c r="I614" s="14"/>
      <c r="L614" s="15"/>
      <c r="M614" s="16"/>
      <c r="N614" s="16"/>
    </row>
    <row r="615" spans="7:14" ht="18.75">
      <c r="G615" s="14"/>
      <c r="H615" s="14"/>
      <c r="I615" s="14"/>
      <c r="L615" s="15"/>
      <c r="M615" s="15"/>
      <c r="N615" s="15"/>
    </row>
    <row r="616" spans="7:14" ht="18.75">
      <c r="G616" s="14"/>
      <c r="H616" s="14"/>
      <c r="I616" s="14"/>
      <c r="L616" s="15"/>
      <c r="M616" s="16"/>
      <c r="N616" s="16"/>
    </row>
    <row r="617" spans="7:14" ht="18.75">
      <c r="G617" s="14"/>
      <c r="H617" s="14"/>
      <c r="I617" s="14"/>
      <c r="L617" s="15"/>
      <c r="M617" s="15"/>
      <c r="N617" s="15"/>
    </row>
    <row r="618" spans="7:14" ht="18.75">
      <c r="G618" s="14"/>
      <c r="H618" s="14"/>
      <c r="I618" s="14"/>
      <c r="L618" s="15"/>
      <c r="M618" s="15"/>
      <c r="N618" s="15"/>
    </row>
    <row r="619" spans="7:14" ht="18.75">
      <c r="G619" s="14"/>
      <c r="L619" s="15"/>
      <c r="M619" s="15"/>
      <c r="N619" s="15"/>
    </row>
    <row r="620" spans="12:14" ht="18.75">
      <c r="L620" s="15"/>
      <c r="M620" s="15"/>
      <c r="N620" s="15"/>
    </row>
    <row r="621" spans="12:14" ht="18.75">
      <c r="L621" s="18"/>
      <c r="M621" s="18"/>
      <c r="N621" s="18"/>
    </row>
    <row r="622" spans="12:14" ht="18.75">
      <c r="L622" s="15"/>
      <c r="M622" s="15"/>
      <c r="N622" s="15"/>
    </row>
    <row r="623" spans="12:14" ht="18.75">
      <c r="L623" s="15"/>
      <c r="M623" s="16"/>
      <c r="N623" s="16"/>
    </row>
    <row r="624" spans="12:14" ht="18.75">
      <c r="L624" s="15"/>
      <c r="M624" s="15"/>
      <c r="N624" s="15"/>
    </row>
    <row r="625" spans="12:14" ht="18.75">
      <c r="L625" s="15"/>
      <c r="M625" s="16"/>
      <c r="N625" s="16"/>
    </row>
    <row r="626" spans="12:14" ht="18.75">
      <c r="L626" s="15"/>
      <c r="M626" s="15"/>
      <c r="N626" s="15"/>
    </row>
    <row r="627" spans="12:14" ht="18.75">
      <c r="L627" s="15"/>
      <c r="M627" s="15"/>
      <c r="N627" s="15"/>
    </row>
    <row r="628" spans="12:14" ht="18.75">
      <c r="L628" s="15"/>
      <c r="M628" s="15"/>
      <c r="N628" s="15"/>
    </row>
    <row r="629" spans="12:14" ht="18.75">
      <c r="L629" s="17"/>
      <c r="M629" s="17"/>
      <c r="N629" s="17"/>
    </row>
  </sheetData>
  <sheetProtection formatColumns="0"/>
  <mergeCells count="15">
    <mergeCell ref="F7:N7"/>
    <mergeCell ref="F10:N10"/>
    <mergeCell ref="F9:N9"/>
    <mergeCell ref="F1:N1"/>
    <mergeCell ref="F2:N2"/>
    <mergeCell ref="F3:N3"/>
    <mergeCell ref="F4:N4"/>
    <mergeCell ref="F5:N5"/>
    <mergeCell ref="F6:N6"/>
    <mergeCell ref="F17:N17"/>
    <mergeCell ref="F15:N15"/>
    <mergeCell ref="F11:N11"/>
    <mergeCell ref="F12:N12"/>
    <mergeCell ref="F16:N16"/>
    <mergeCell ref="L13:N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2022-05-30T09:21:00Z</cp:lastPrinted>
  <dcterms:created xsi:type="dcterms:W3CDTF">2015-10-21T04:44:04Z</dcterms:created>
  <dcterms:modified xsi:type="dcterms:W3CDTF">2022-08-11T09:00:19Z</dcterms:modified>
  <cp:category/>
  <cp:version/>
  <cp:contentType/>
  <cp:contentStatus/>
</cp:coreProperties>
</file>