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70" windowWidth="19320" windowHeight="10590" activeTab="0"/>
  </bookViews>
  <sheets>
    <sheet name="в рамках МП" sheetId="1" r:id="rId1"/>
  </sheets>
  <definedNames>
    <definedName name="_xlnm.Print_Titles" localSheetId="0">'в рамках МП'!$5:$7</definedName>
  </definedNames>
  <calcPr fullCalcOnLoad="1" fullPrecision="0"/>
</workbook>
</file>

<file path=xl/sharedStrings.xml><?xml version="1.0" encoding="utf-8"?>
<sst xmlns="http://schemas.openxmlformats.org/spreadsheetml/2006/main" count="86" uniqueCount="81">
  <si>
    <t xml:space="preserve">тыс. рублей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</si>
  <si>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</si>
  <si>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</si>
  <si>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</si>
  <si>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</si>
  <si>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</si>
  <si>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</si>
  <si>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</si>
  <si>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</si>
  <si>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</si>
  <si>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</si>
  <si>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</si>
  <si>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</si>
  <si>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</si>
  <si>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</si>
  <si>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</si>
  <si>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</si>
  <si>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</si>
  <si>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</si>
  <si>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</si>
  <si>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</si>
  <si>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</si>
  <si>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99</t>
  </si>
  <si>
    <t>Непрограммное направление деятельности</t>
  </si>
  <si>
    <t>Итого расходов</t>
  </si>
  <si>
    <t>Темп роста (снижения), %</t>
  </si>
  <si>
    <t>Условно утвержденные расходы</t>
  </si>
  <si>
    <t>Код программы</t>
  </si>
  <si>
    <t>Наименование муниципальной программы</t>
  </si>
  <si>
    <t>х</t>
  </si>
  <si>
    <t>Показатели бюджета  Крапивинского муниципального округа</t>
  </si>
  <si>
    <t>ожидаемое исполнение</t>
  </si>
  <si>
    <t>2023 год</t>
  </si>
  <si>
    <t>22</t>
  </si>
  <si>
    <t xml:space="preserve">Муниципальная программа Крапивинского муниципального округа «Организация местного самоуправления в Крапивинском муниципальном округе» </t>
  </si>
  <si>
    <t>Муниципальная программа Крапивинского муниципального округа «Развитие образования Крапивинского муниципального округа»</t>
  </si>
  <si>
    <t>Муниципальная программа Крапивинского муниципального округа «Социальная поддержка населения Крапивинского муниципального округа»</t>
  </si>
  <si>
    <t>Муниципальная программа Крапивинского муниципального округа «Культура Крапивинского муниципального округа»</t>
  </si>
  <si>
    <t>Муниципальная программа Крапивинского муниципального округа «Информационная обеспеченность жителей Крапивинского муниципального округа»</t>
  </si>
  <si>
    <t>23</t>
  </si>
  <si>
    <t>24</t>
  </si>
  <si>
    <t>Муниципальная программа Крапивинского муниципального округа «Развитие физической культуры и спорта в Крапивинском муниципальном округе»</t>
  </si>
  <si>
    <t>Муниципальная программа Крапивинского муниципального округа «Имущественный комплекс Крапивинского муниципального округа»</t>
  </si>
  <si>
    <t>Муниципальная программа Крапивинского муниципального округа «Развитие МБУ Автохозяйство Крапивинского муниципального округа»</t>
  </si>
  <si>
    <t>Муниципальная программа Крапивинского муниципального округа «Развитие сферы малого и среднего предпринимательства в Крапивинском муниципальном округе»</t>
  </si>
  <si>
    <t>Муниципальная программа Крапивинского муниципального округа «Модернизация объектов социальной сферы и жилого фонда Крапивинского муниципального округа»</t>
  </si>
  <si>
    <t>Муниципальная программа Крапивинского муниципального округа «Развитие информационного общества» в Крапивинском муниципальном округе</t>
  </si>
  <si>
    <t xml:space="preserve">Муниципальная программа Крапивинского муниципального округа «Развитие муниципальной службы Крапивинского муниципального округа» </t>
  </si>
  <si>
    <t xml:space="preserve">Муниципальная программа Крапивинского муниципального округа «Поощрение граждан, организаций за заслуги в социально-экономическом развитии Крапивинского муниципального округа» </t>
  </si>
  <si>
    <t xml:space="preserve">Муниципальная программа Крапивинского муниципального округа «Жилище Крапивинского муниципального округа» </t>
  </si>
  <si>
    <t>Муниципальная программа Крапивинского муниципального округа «Благоустройство и дорожное хозяйство» на территории Крапивинского муниципального округа</t>
  </si>
  <si>
    <t xml:space="preserve">Муниципальная программа Крапивинского муниципального округа «Профилактика безнадзорности и правонарушений несовершеннолетних» </t>
  </si>
  <si>
    <t>Муниципальная программа Крапивинского муниципального округа «Улучшение условий и охраны труда в Крапивинском муниципальном округе»</t>
  </si>
  <si>
    <t>Муниципальная программа Крапивинского муниципального округа «Поддержка социально ориентированных некоммерческих организаций в Крапивинском муниципальном округе»</t>
  </si>
  <si>
    <t>Муниципальная программа Крапивинского муниципального округа «Формирование современной городской среды в Крапивинском муниципальном округе»</t>
  </si>
  <si>
    <t>Муниципальная программа Крапивинского муниципального округа «Развитие туризма в Крапивинском муниципальном округе»</t>
  </si>
  <si>
    <t>25</t>
  </si>
  <si>
    <t>Оценка ожидаемого исполнения расходов бюджета Крапивинского муниципального округа  по муниципальным программам</t>
  </si>
  <si>
    <t>2024 год</t>
  </si>
  <si>
    <t xml:space="preserve">Муниципальная программа Крапивинского муниципального округа «Жилищно-коммунальный и дорожный комплекс, энергосбережение и повышение энергетической эффективности на территории Крапивинского муниципального округа» </t>
  </si>
  <si>
    <t>26</t>
  </si>
  <si>
    <t>Муниципальная программа Крапивинского муниципального округа «Чистая вода» в Крапивинском муниципальном округе</t>
  </si>
  <si>
    <t>Заместитель главы - начальник финансового управления администрации Крапивинского муниципального округа   _____________________________________   О.В.Стоянова</t>
  </si>
  <si>
    <t>2025 год</t>
  </si>
  <si>
    <t>показателей бюджета на 2025 год к показателям бюджета на 2024 год</t>
  </si>
  <si>
    <t>27</t>
  </si>
  <si>
    <t>28</t>
  </si>
  <si>
    <t xml:space="preserve">Муниципальная программа Крапивинского муниципального округа «Дорожное хозяйство и национальная экономика на территории Крапивинского муниципального округа» </t>
  </si>
  <si>
    <t xml:space="preserve"> на 2023 год, отчет за 2022 год и прогноз бюджета  на 2024 год и на плановый период 2025 и 2026 годов</t>
  </si>
  <si>
    <t xml:space="preserve">Отчет за 2022 год </t>
  </si>
  <si>
    <t>уточненный план округа на 01.11.2023 года</t>
  </si>
  <si>
    <t>кассовый расход на 01.11.2023 года</t>
  </si>
  <si>
    <t>% ожидаемого исполнения  бюджета округа 2023г к отчету за 2022г</t>
  </si>
  <si>
    <t>2026 год</t>
  </si>
  <si>
    <t>показателей бюджета на 2024 год к ожидаемому исполнению за 2023 год</t>
  </si>
  <si>
    <t>показателей бюджета на 2026 год к показателям бюджета на 2025 год</t>
  </si>
  <si>
    <t xml:space="preserve">Муниципальная программа Крапивинского муниципального округа «Предупреждение возникновения, распространения и ликвидации заразных и незаразных заболеваний животных и птицы, в том числе общих для человека и животных на территории Крапивинского муниципального округа» </t>
  </si>
  <si>
    <t xml:space="preserve">Муниципальная программа «Реализация государственной национальной политики в Крапивинском муниципальном округе» </t>
  </si>
  <si>
    <t>Муниципальная программа Крапивинского муниципального округа «Профилактика экстремизма на территории Крапивинского муниципального округа»</t>
  </si>
  <si>
    <t>Муниципальная программа Крапивинского муниципального округа «Обеспечение безопасности жизнедеятельности населения на территории Крапивинского муниципального округа»</t>
  </si>
  <si>
    <t>Муниципальная программа Крапивинского муниципального округа «Профилактика терроризма, минимизация и ликвидация последствий его проявлений на территории Крапивинского муниципального округа Кемеровской области - Кузбасса»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</si>
</sst>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%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9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horizontal="left"/>
    </xf>
    <xf numFmtId="0" fontId="45" fillId="0" borderId="0" xfId="0" applyFont="1" applyAlignment="1">
      <alignment wrapText="1"/>
    </xf>
    <xf numFmtId="0" fontId="48" fillId="0" borderId="0" xfId="0" applyFont="1" applyAlignment="1">
      <alignment horizontal="right"/>
    </xf>
    <xf numFmtId="0" fontId="49" fillId="0" borderId="0" xfId="0" applyFont="1" applyAlignment="1">
      <alignment vertical="center" wrapText="1"/>
    </xf>
    <xf numFmtId="0" fontId="50" fillId="0" borderId="0" xfId="0" applyFont="1" applyFill="1" applyAlignment="1">
      <alignment horizontal="center"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172" fontId="45" fillId="0" borderId="0" xfId="0" applyNumberFormat="1" applyFont="1" applyAlignment="1">
      <alignment/>
    </xf>
    <xf numFmtId="178" fontId="48" fillId="33" borderId="10" xfId="0" applyNumberFormat="1" applyFont="1" applyFill="1" applyBorder="1" applyAlignment="1">
      <alignment horizontal="center" vertical="center"/>
    </xf>
    <xf numFmtId="49" fontId="48" fillId="0" borderId="11" xfId="0" applyNumberFormat="1" applyFont="1" applyBorder="1" applyAlignment="1">
      <alignment horizontal="center" vertical="center"/>
    </xf>
    <xf numFmtId="0" fontId="48" fillId="0" borderId="12" xfId="0" applyFont="1" applyBorder="1" applyAlignment="1">
      <alignment horizontal="left" vertical="center" wrapText="1"/>
    </xf>
    <xf numFmtId="0" fontId="48" fillId="0" borderId="12" xfId="0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178" fontId="48" fillId="33" borderId="11" xfId="0" applyNumberFormat="1" applyFont="1" applyFill="1" applyBorder="1" applyAlignment="1">
      <alignment horizontal="center" vertical="center"/>
    </xf>
    <xf numFmtId="178" fontId="48" fillId="33" borderId="12" xfId="0" applyNumberFormat="1" applyFont="1" applyFill="1" applyBorder="1" applyAlignment="1">
      <alignment horizontal="center" vertical="center"/>
    </xf>
    <xf numFmtId="0" fontId="48" fillId="0" borderId="13" xfId="0" applyFont="1" applyBorder="1" applyAlignment="1">
      <alignment horizontal="left" vertical="center" wrapText="1"/>
    </xf>
    <xf numFmtId="0" fontId="46" fillId="0" borderId="14" xfId="0" applyFont="1" applyBorder="1" applyAlignment="1">
      <alignment wrapText="1"/>
    </xf>
    <xf numFmtId="178" fontId="46" fillId="33" borderId="15" xfId="0" applyNumberFormat="1" applyFont="1" applyFill="1" applyBorder="1" applyAlignment="1">
      <alignment horizontal="center" vertical="center"/>
    </xf>
    <xf numFmtId="178" fontId="46" fillId="33" borderId="16" xfId="0" applyNumberFormat="1" applyFont="1" applyFill="1" applyBorder="1" applyAlignment="1">
      <alignment horizontal="center" vertical="center"/>
    </xf>
    <xf numFmtId="178" fontId="46" fillId="33" borderId="17" xfId="0" applyNumberFormat="1" applyFont="1" applyFill="1" applyBorder="1" applyAlignment="1">
      <alignment horizontal="center" vertical="center"/>
    </xf>
    <xf numFmtId="49" fontId="48" fillId="0" borderId="18" xfId="0" applyNumberFormat="1" applyFont="1" applyBorder="1" applyAlignment="1">
      <alignment horizontal="center" vertical="center"/>
    </xf>
    <xf numFmtId="49" fontId="46" fillId="0" borderId="19" xfId="0" applyNumberFormat="1" applyFont="1" applyBorder="1" applyAlignment="1">
      <alignment horizontal="left" vertical="center"/>
    </xf>
    <xf numFmtId="0" fontId="51" fillId="0" borderId="20" xfId="52" applyFont="1" applyFill="1" applyBorder="1" applyAlignment="1">
      <alignment horizontal="center" vertical="center" wrapText="1"/>
      <protection/>
    </xf>
    <xf numFmtId="0" fontId="51" fillId="0" borderId="18" xfId="52" applyFont="1" applyFill="1" applyBorder="1" applyAlignment="1">
      <alignment vertical="center" wrapText="1"/>
      <protection/>
    </xf>
    <xf numFmtId="0" fontId="51" fillId="0" borderId="20" xfId="52" applyFont="1" applyFill="1" applyBorder="1" applyAlignment="1">
      <alignment vertical="center" wrapText="1"/>
      <protection/>
    </xf>
    <xf numFmtId="0" fontId="51" fillId="0" borderId="13" xfId="52" applyFont="1" applyFill="1" applyBorder="1" applyAlignment="1">
      <alignment vertical="center" wrapText="1"/>
      <protection/>
    </xf>
    <xf numFmtId="0" fontId="48" fillId="0" borderId="10" xfId="0" applyFont="1" applyBorder="1" applyAlignment="1">
      <alignment horizontal="center" vertical="center"/>
    </xf>
    <xf numFmtId="172" fontId="49" fillId="0" borderId="0" xfId="0" applyNumberFormat="1" applyFont="1" applyAlignment="1">
      <alignment vertical="center" wrapText="1"/>
    </xf>
    <xf numFmtId="0" fontId="48" fillId="0" borderId="12" xfId="0" applyNumberFormat="1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178" fontId="46" fillId="0" borderId="21" xfId="0" applyNumberFormat="1" applyFont="1" applyFill="1" applyBorder="1" applyAlignment="1">
      <alignment horizontal="center" vertical="center"/>
    </xf>
    <xf numFmtId="0" fontId="51" fillId="0" borderId="10" xfId="52" applyFont="1" applyFill="1" applyBorder="1" applyAlignment="1">
      <alignment horizontal="center" vertical="center" wrapText="1"/>
      <protection/>
    </xf>
    <xf numFmtId="0" fontId="51" fillId="0" borderId="11" xfId="52" applyFont="1" applyFill="1" applyBorder="1" applyAlignment="1">
      <alignment horizontal="center" vertical="center" wrapText="1"/>
      <protection/>
    </xf>
    <xf numFmtId="0" fontId="51" fillId="0" borderId="12" xfId="52" applyFont="1" applyFill="1" applyBorder="1" applyAlignment="1">
      <alignment horizontal="center" vertical="center" wrapText="1"/>
      <protection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178" fontId="48" fillId="0" borderId="23" xfId="0" applyNumberFormat="1" applyFont="1" applyFill="1" applyBorder="1" applyAlignment="1">
      <alignment horizontal="center" vertical="center"/>
    </xf>
    <xf numFmtId="0" fontId="51" fillId="0" borderId="18" xfId="52" applyFont="1" applyFill="1" applyBorder="1" applyAlignment="1">
      <alignment horizontal="center" vertical="center" wrapText="1"/>
      <protection/>
    </xf>
    <xf numFmtId="0" fontId="51" fillId="0" borderId="13" xfId="52" applyFont="1" applyFill="1" applyBorder="1" applyAlignment="1">
      <alignment horizontal="center" vertical="center" wrapText="1"/>
      <protection/>
    </xf>
    <xf numFmtId="178" fontId="48" fillId="33" borderId="24" xfId="0" applyNumberFormat="1" applyFont="1" applyFill="1" applyBorder="1" applyAlignment="1">
      <alignment horizontal="center" vertical="center"/>
    </xf>
    <xf numFmtId="178" fontId="48" fillId="33" borderId="25" xfId="0" applyNumberFormat="1" applyFont="1" applyFill="1" applyBorder="1" applyAlignment="1">
      <alignment horizontal="center" vertical="center"/>
    </xf>
    <xf numFmtId="178" fontId="48" fillId="33" borderId="26" xfId="0" applyNumberFormat="1" applyFont="1" applyFill="1" applyBorder="1" applyAlignment="1">
      <alignment horizontal="center" vertical="center"/>
    </xf>
    <xf numFmtId="172" fontId="48" fillId="0" borderId="22" xfId="0" applyNumberFormat="1" applyFont="1" applyFill="1" applyBorder="1" applyAlignment="1">
      <alignment horizontal="center" vertical="center"/>
    </xf>
    <xf numFmtId="172" fontId="48" fillId="0" borderId="27" xfId="0" applyNumberFormat="1" applyFont="1" applyFill="1" applyBorder="1" applyAlignment="1">
      <alignment horizontal="center" vertical="center"/>
    </xf>
    <xf numFmtId="172" fontId="4" fillId="0" borderId="14" xfId="0" applyNumberFormat="1" applyFont="1" applyFill="1" applyBorder="1" applyAlignment="1">
      <alignment horizontal="center" vertical="center"/>
    </xf>
    <xf numFmtId="172" fontId="48" fillId="0" borderId="10" xfId="0" applyNumberFormat="1" applyFont="1" applyBorder="1" applyAlignment="1">
      <alignment horizontal="center" vertical="center"/>
    </xf>
    <xf numFmtId="172" fontId="48" fillId="0" borderId="11" xfId="0" applyNumberFormat="1" applyFont="1" applyFill="1" applyBorder="1" applyAlignment="1">
      <alignment horizontal="center" vertical="center"/>
    </xf>
    <xf numFmtId="172" fontId="48" fillId="0" borderId="10" xfId="0" applyNumberFormat="1" applyFont="1" applyFill="1" applyBorder="1" applyAlignment="1">
      <alignment horizontal="center" vertical="center"/>
    </xf>
    <xf numFmtId="172" fontId="48" fillId="0" borderId="12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172" fontId="48" fillId="0" borderId="24" xfId="0" applyNumberFormat="1" applyFont="1" applyFill="1" applyBorder="1" applyAlignment="1">
      <alignment horizontal="center" vertical="center"/>
    </xf>
    <xf numFmtId="172" fontId="48" fillId="0" borderId="25" xfId="0" applyNumberFormat="1" applyFont="1" applyFill="1" applyBorder="1" applyAlignment="1">
      <alignment horizontal="center" vertical="center"/>
    </xf>
    <xf numFmtId="172" fontId="48" fillId="0" borderId="26" xfId="0" applyNumberFormat="1" applyFont="1" applyFill="1" applyBorder="1" applyAlignment="1">
      <alignment horizontal="center" vertical="center"/>
    </xf>
    <xf numFmtId="172" fontId="4" fillId="0" borderId="15" xfId="0" applyNumberFormat="1" applyFont="1" applyFill="1" applyBorder="1" applyAlignment="1">
      <alignment horizontal="center" vertical="center"/>
    </xf>
    <xf numFmtId="172" fontId="48" fillId="0" borderId="28" xfId="0" applyNumberFormat="1" applyFont="1" applyFill="1" applyBorder="1" applyAlignment="1">
      <alignment horizontal="center" vertical="center"/>
    </xf>
    <xf numFmtId="0" fontId="51" fillId="0" borderId="29" xfId="52" applyFont="1" applyFill="1" applyBorder="1" applyAlignment="1">
      <alignment horizontal="center" vertical="center" wrapText="1"/>
      <protection/>
    </xf>
    <xf numFmtId="0" fontId="51" fillId="0" borderId="30" xfId="52" applyFont="1" applyFill="1" applyBorder="1" applyAlignment="1">
      <alignment horizontal="center" vertical="center" wrapText="1"/>
      <protection/>
    </xf>
    <xf numFmtId="0" fontId="51" fillId="0" borderId="31" xfId="52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 horizontal="center"/>
    </xf>
    <xf numFmtId="0" fontId="49" fillId="0" borderId="32" xfId="0" applyFont="1" applyBorder="1" applyAlignment="1">
      <alignment horizontal="center" vertical="center" textRotation="90" wrapText="1"/>
    </xf>
    <xf numFmtId="0" fontId="49" fillId="0" borderId="33" xfId="0" applyFont="1" applyBorder="1" applyAlignment="1">
      <alignment horizontal="center" vertical="center" textRotation="90" wrapText="1"/>
    </xf>
    <xf numFmtId="0" fontId="49" fillId="0" borderId="34" xfId="0" applyFont="1" applyBorder="1" applyAlignment="1">
      <alignment horizontal="center" vertical="center" wrapText="1"/>
    </xf>
    <xf numFmtId="0" fontId="49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wrapText="1"/>
    </xf>
    <xf numFmtId="0" fontId="5" fillId="0" borderId="37" xfId="0" applyFont="1" applyBorder="1" applyAlignment="1">
      <alignment horizontal="center" wrapText="1"/>
    </xf>
    <xf numFmtId="0" fontId="5" fillId="0" borderId="38" xfId="0" applyFont="1" applyBorder="1" applyAlignment="1">
      <alignment horizontal="center" wrapText="1"/>
    </xf>
    <xf numFmtId="0" fontId="51" fillId="0" borderId="39" xfId="52" applyFont="1" applyFill="1" applyBorder="1" applyAlignment="1">
      <alignment horizontal="center" vertical="center" wrapText="1"/>
      <protection/>
    </xf>
    <xf numFmtId="0" fontId="51" fillId="0" borderId="40" xfId="52" applyFont="1" applyFill="1" applyBorder="1" applyAlignment="1">
      <alignment horizontal="center" vertical="center" wrapText="1"/>
      <protection/>
    </xf>
    <xf numFmtId="0" fontId="50" fillId="0" borderId="0" xfId="0" applyFont="1" applyFill="1" applyBorder="1" applyAlignment="1">
      <alignment horizontal="center"/>
    </xf>
    <xf numFmtId="0" fontId="51" fillId="0" borderId="41" xfId="52" applyFont="1" applyFill="1" applyBorder="1" applyAlignment="1">
      <alignment horizontal="center" vertical="center" textRotation="90" wrapText="1"/>
      <protection/>
    </xf>
    <xf numFmtId="0" fontId="51" fillId="0" borderId="0" xfId="52" applyFont="1" applyFill="1" applyBorder="1" applyAlignment="1">
      <alignment horizontal="center" vertical="center" textRotation="90" wrapText="1"/>
      <protection/>
    </xf>
    <xf numFmtId="3" fontId="5" fillId="0" borderId="29" xfId="53" applyNumberFormat="1" applyFont="1" applyFill="1" applyBorder="1" applyAlignment="1" applyProtection="1">
      <alignment horizontal="center" vertical="center" wrapText="1"/>
      <protection locked="0"/>
    </xf>
    <xf numFmtId="3" fontId="5" fillId="0" borderId="30" xfId="53" applyNumberFormat="1" applyFont="1" applyFill="1" applyBorder="1" applyAlignment="1" applyProtection="1">
      <alignment horizontal="center" vertical="center" wrapText="1"/>
      <protection locked="0"/>
    </xf>
    <xf numFmtId="3" fontId="5" fillId="0" borderId="31" xfId="53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tabSelected="1" zoomScale="70" zoomScaleNormal="70" zoomScalePageLayoutView="0" workbookViewId="0" topLeftCell="A1">
      <selection activeCell="H39" sqref="H39"/>
    </sheetView>
  </sheetViews>
  <sheetFormatPr defaultColWidth="9.140625" defaultRowHeight="15"/>
  <cols>
    <col min="1" max="1" width="5.140625" style="1" customWidth="1"/>
    <col min="2" max="2" width="60.140625" style="1" customWidth="1"/>
    <col min="3" max="3" width="16.00390625" style="1" customWidth="1"/>
    <col min="4" max="4" width="18.00390625" style="1" customWidth="1"/>
    <col min="5" max="5" width="16.57421875" style="1" customWidth="1"/>
    <col min="6" max="6" width="15.421875" style="1" customWidth="1"/>
    <col min="7" max="7" width="16.140625" style="1" customWidth="1"/>
    <col min="8" max="8" width="16.8515625" style="1" customWidth="1"/>
    <col min="9" max="9" width="17.00390625" style="1" customWidth="1"/>
    <col min="10" max="13" width="16.28125" style="1" customWidth="1"/>
    <col min="14" max="14" width="9.421875" style="1" customWidth="1"/>
    <col min="15" max="16384" width="9.140625" style="1" customWidth="1"/>
  </cols>
  <sheetData>
    <row r="1" spans="1:13" ht="18.75">
      <c r="A1" s="65" t="s">
        <v>57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18.75">
      <c r="A2" s="65" t="s">
        <v>68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18.7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3" ht="19.5" thickBot="1">
      <c r="A4" s="2"/>
      <c r="B4" s="2"/>
      <c r="C4" s="2"/>
      <c r="D4" s="7"/>
      <c r="E4" s="7"/>
      <c r="F4" s="7"/>
      <c r="G4" s="8"/>
      <c r="H4" s="75"/>
      <c r="I4" s="75"/>
      <c r="J4" s="75"/>
      <c r="K4" s="2"/>
      <c r="L4" s="2"/>
      <c r="M4" s="5" t="s">
        <v>0</v>
      </c>
    </row>
    <row r="5" spans="1:13" s="9" customFormat="1" ht="32.25" customHeight="1">
      <c r="A5" s="66" t="s">
        <v>27</v>
      </c>
      <c r="B5" s="68" t="s">
        <v>28</v>
      </c>
      <c r="C5" s="73" t="s">
        <v>69</v>
      </c>
      <c r="D5" s="62" t="s">
        <v>32</v>
      </c>
      <c r="E5" s="63"/>
      <c r="F5" s="64"/>
      <c r="G5" s="76" t="s">
        <v>72</v>
      </c>
      <c r="H5" s="70" t="s">
        <v>30</v>
      </c>
      <c r="I5" s="71"/>
      <c r="J5" s="72"/>
      <c r="K5" s="78" t="s">
        <v>25</v>
      </c>
      <c r="L5" s="79"/>
      <c r="M5" s="80"/>
    </row>
    <row r="6" spans="1:13" s="9" customFormat="1" ht="88.5" customHeight="1">
      <c r="A6" s="67"/>
      <c r="B6" s="69"/>
      <c r="C6" s="74"/>
      <c r="D6" s="37" t="s">
        <v>70</v>
      </c>
      <c r="E6" s="36" t="s">
        <v>71</v>
      </c>
      <c r="F6" s="38" t="s">
        <v>31</v>
      </c>
      <c r="G6" s="77"/>
      <c r="H6" s="44" t="s">
        <v>58</v>
      </c>
      <c r="I6" s="26" t="s">
        <v>63</v>
      </c>
      <c r="J6" s="45" t="s">
        <v>73</v>
      </c>
      <c r="K6" s="27" t="s">
        <v>74</v>
      </c>
      <c r="L6" s="28" t="s">
        <v>64</v>
      </c>
      <c r="M6" s="29" t="s">
        <v>75</v>
      </c>
    </row>
    <row r="7" spans="1:13" ht="18.75">
      <c r="A7" s="39">
        <v>1</v>
      </c>
      <c r="B7" s="40">
        <v>2</v>
      </c>
      <c r="C7" s="41">
        <v>3</v>
      </c>
      <c r="D7" s="39">
        <v>4</v>
      </c>
      <c r="E7" s="30">
        <v>5</v>
      </c>
      <c r="F7" s="40">
        <v>6</v>
      </c>
      <c r="G7" s="42">
        <v>7</v>
      </c>
      <c r="H7" s="39">
        <v>8</v>
      </c>
      <c r="I7" s="30">
        <v>9</v>
      </c>
      <c r="J7" s="40">
        <v>10</v>
      </c>
      <c r="K7" s="39">
        <v>11</v>
      </c>
      <c r="L7" s="30">
        <v>12</v>
      </c>
      <c r="M7" s="40">
        <v>13</v>
      </c>
    </row>
    <row r="8" spans="1:13" ht="75">
      <c r="A8" s="12" t="s">
        <v>1</v>
      </c>
      <c r="B8" s="13" t="s">
        <v>34</v>
      </c>
      <c r="C8" s="52">
        <v>98710.8</v>
      </c>
      <c r="D8" s="53">
        <v>116854</v>
      </c>
      <c r="E8" s="54">
        <v>96836.3</v>
      </c>
      <c r="F8" s="61">
        <f>116854+5438.9</f>
        <v>122292.9</v>
      </c>
      <c r="G8" s="43">
        <f aca="true" t="shared" si="0" ref="G8:G34">F8/C8</f>
        <v>1.239</v>
      </c>
      <c r="H8" s="53">
        <v>101364</v>
      </c>
      <c r="I8" s="54">
        <v>93944.1</v>
      </c>
      <c r="J8" s="55">
        <v>92890.8</v>
      </c>
      <c r="K8" s="17">
        <f>H8/F8</f>
        <v>0.829</v>
      </c>
      <c r="L8" s="11">
        <f>I8/H8</f>
        <v>0.927</v>
      </c>
      <c r="M8" s="18">
        <f>J8/I8</f>
        <v>0.989</v>
      </c>
    </row>
    <row r="9" spans="1:13" ht="56.25">
      <c r="A9" s="12" t="s">
        <v>2</v>
      </c>
      <c r="B9" s="13" t="s">
        <v>35</v>
      </c>
      <c r="C9" s="52">
        <v>646515.4</v>
      </c>
      <c r="D9" s="53">
        <v>757074.8</v>
      </c>
      <c r="E9" s="54">
        <v>587928.1</v>
      </c>
      <c r="F9" s="61">
        <f>757074.8+126.3+611.5-470-133.3</f>
        <v>757209.3</v>
      </c>
      <c r="G9" s="43">
        <f t="shared" si="0"/>
        <v>1.171</v>
      </c>
      <c r="H9" s="53">
        <v>771611.4</v>
      </c>
      <c r="I9" s="54">
        <v>735846.6</v>
      </c>
      <c r="J9" s="55">
        <v>732295.9</v>
      </c>
      <c r="K9" s="17">
        <f aca="true" t="shared" si="1" ref="K9:K32">H9/F9</f>
        <v>1.019</v>
      </c>
      <c r="L9" s="11">
        <f aca="true" t="shared" si="2" ref="L9:L32">I9/H9</f>
        <v>0.954</v>
      </c>
      <c r="M9" s="18">
        <f aca="true" t="shared" si="3" ref="M9:M37">J9/I9</f>
        <v>0.995</v>
      </c>
    </row>
    <row r="10" spans="1:13" ht="75">
      <c r="A10" s="12" t="s">
        <v>3</v>
      </c>
      <c r="B10" s="13" t="s">
        <v>36</v>
      </c>
      <c r="C10" s="52">
        <v>122929.5</v>
      </c>
      <c r="D10" s="53">
        <v>166389.7</v>
      </c>
      <c r="E10" s="54">
        <v>122748.1</v>
      </c>
      <c r="F10" s="61">
        <v>166389.7</v>
      </c>
      <c r="G10" s="43">
        <f t="shared" si="0"/>
        <v>1.354</v>
      </c>
      <c r="H10" s="53">
        <v>145920.6</v>
      </c>
      <c r="I10" s="54">
        <v>148023.7</v>
      </c>
      <c r="J10" s="55">
        <v>147346.7</v>
      </c>
      <c r="K10" s="17">
        <f t="shared" si="1"/>
        <v>0.877</v>
      </c>
      <c r="L10" s="11">
        <f t="shared" si="2"/>
        <v>1.014</v>
      </c>
      <c r="M10" s="18">
        <f t="shared" si="3"/>
        <v>0.995</v>
      </c>
    </row>
    <row r="11" spans="1:13" ht="56.25">
      <c r="A11" s="12" t="s">
        <v>4</v>
      </c>
      <c r="B11" s="13" t="s">
        <v>37</v>
      </c>
      <c r="C11" s="52">
        <v>161747.5</v>
      </c>
      <c r="D11" s="53">
        <v>199584.8</v>
      </c>
      <c r="E11" s="54">
        <v>161583.7</v>
      </c>
      <c r="F11" s="61">
        <f>199584.8+142.4</f>
        <v>199727.2</v>
      </c>
      <c r="G11" s="43">
        <f t="shared" si="0"/>
        <v>1.235</v>
      </c>
      <c r="H11" s="53">
        <v>156647.7</v>
      </c>
      <c r="I11" s="54">
        <v>148917.7</v>
      </c>
      <c r="J11" s="55">
        <v>148667.7</v>
      </c>
      <c r="K11" s="17">
        <f t="shared" si="1"/>
        <v>0.784</v>
      </c>
      <c r="L11" s="11">
        <f t="shared" si="2"/>
        <v>0.951</v>
      </c>
      <c r="M11" s="18">
        <f t="shared" si="3"/>
        <v>0.998</v>
      </c>
    </row>
    <row r="12" spans="1:13" ht="75">
      <c r="A12" s="12" t="s">
        <v>5</v>
      </c>
      <c r="B12" s="13" t="s">
        <v>38</v>
      </c>
      <c r="C12" s="52">
        <v>3551.9</v>
      </c>
      <c r="D12" s="53">
        <v>3877.8</v>
      </c>
      <c r="E12" s="54">
        <v>3162.3</v>
      </c>
      <c r="F12" s="61">
        <v>3877.8</v>
      </c>
      <c r="G12" s="43">
        <f t="shared" si="0"/>
        <v>1.092</v>
      </c>
      <c r="H12" s="53">
        <v>3400</v>
      </c>
      <c r="I12" s="54">
        <v>3100</v>
      </c>
      <c r="J12" s="55">
        <v>3050</v>
      </c>
      <c r="K12" s="17">
        <f t="shared" si="1"/>
        <v>0.877</v>
      </c>
      <c r="L12" s="11">
        <f t="shared" si="2"/>
        <v>0.912</v>
      </c>
      <c r="M12" s="18">
        <f t="shared" si="3"/>
        <v>0.984</v>
      </c>
    </row>
    <row r="13" spans="1:13" ht="75">
      <c r="A13" s="12" t="s">
        <v>6</v>
      </c>
      <c r="B13" s="14" t="s">
        <v>42</v>
      </c>
      <c r="C13" s="52">
        <v>12706.6</v>
      </c>
      <c r="D13" s="53">
        <v>15692.9</v>
      </c>
      <c r="E13" s="56">
        <v>11595.9</v>
      </c>
      <c r="F13" s="61">
        <f>15692.9+409.8</f>
        <v>16102.7</v>
      </c>
      <c r="G13" s="43">
        <f t="shared" si="0"/>
        <v>1.267</v>
      </c>
      <c r="H13" s="53">
        <v>11175</v>
      </c>
      <c r="I13" s="54">
        <v>10070</v>
      </c>
      <c r="J13" s="55">
        <v>9770</v>
      </c>
      <c r="K13" s="17">
        <f t="shared" si="1"/>
        <v>0.694</v>
      </c>
      <c r="L13" s="11">
        <f t="shared" si="2"/>
        <v>0.901</v>
      </c>
      <c r="M13" s="18">
        <f t="shared" si="3"/>
        <v>0.97</v>
      </c>
    </row>
    <row r="14" spans="1:13" ht="75">
      <c r="A14" s="12" t="s">
        <v>7</v>
      </c>
      <c r="B14" s="13" t="s">
        <v>43</v>
      </c>
      <c r="C14" s="52">
        <v>25492.2</v>
      </c>
      <c r="D14" s="53">
        <v>28207.5</v>
      </c>
      <c r="E14" s="54">
        <v>21710.1</v>
      </c>
      <c r="F14" s="61">
        <f>28207.5</f>
        <v>28207.5</v>
      </c>
      <c r="G14" s="43">
        <f t="shared" si="0"/>
        <v>1.107</v>
      </c>
      <c r="H14" s="53">
        <v>22750</v>
      </c>
      <c r="I14" s="54">
        <v>20120</v>
      </c>
      <c r="J14" s="55">
        <v>19120</v>
      </c>
      <c r="K14" s="17">
        <f t="shared" si="1"/>
        <v>0.807</v>
      </c>
      <c r="L14" s="11">
        <f t="shared" si="2"/>
        <v>0.884</v>
      </c>
      <c r="M14" s="18">
        <f t="shared" si="3"/>
        <v>0.95</v>
      </c>
    </row>
    <row r="15" spans="1:13" ht="112.5">
      <c r="A15" s="12" t="s">
        <v>8</v>
      </c>
      <c r="B15" s="13" t="s">
        <v>59</v>
      </c>
      <c r="C15" s="52">
        <v>430906.4</v>
      </c>
      <c r="D15" s="53">
        <v>270137.5</v>
      </c>
      <c r="E15" s="54">
        <v>157051.1</v>
      </c>
      <c r="F15" s="61">
        <v>270137.5</v>
      </c>
      <c r="G15" s="43">
        <f t="shared" si="0"/>
        <v>0.627</v>
      </c>
      <c r="H15" s="53">
        <v>441448.4</v>
      </c>
      <c r="I15" s="54">
        <v>690965.4</v>
      </c>
      <c r="J15" s="55">
        <v>414034.1</v>
      </c>
      <c r="K15" s="17">
        <f t="shared" si="1"/>
        <v>1.634</v>
      </c>
      <c r="L15" s="11">
        <f t="shared" si="2"/>
        <v>1.565</v>
      </c>
      <c r="M15" s="18">
        <f t="shared" si="3"/>
        <v>0.599</v>
      </c>
    </row>
    <row r="16" spans="1:13" ht="93.75">
      <c r="A16" s="12" t="s">
        <v>9</v>
      </c>
      <c r="B16" s="13" t="s">
        <v>79</v>
      </c>
      <c r="C16" s="52">
        <v>8023.9</v>
      </c>
      <c r="D16" s="53">
        <v>52702.1</v>
      </c>
      <c r="E16" s="54">
        <v>17262.2</v>
      </c>
      <c r="F16" s="61">
        <f>52702.1</f>
        <v>52702.1</v>
      </c>
      <c r="G16" s="43">
        <f t="shared" si="0"/>
        <v>6.568</v>
      </c>
      <c r="H16" s="53">
        <v>42843.3</v>
      </c>
      <c r="I16" s="54">
        <v>30995.1</v>
      </c>
      <c r="J16" s="55">
        <v>8013.4</v>
      </c>
      <c r="K16" s="17">
        <f t="shared" si="1"/>
        <v>0.813</v>
      </c>
      <c r="L16" s="11">
        <f t="shared" si="2"/>
        <v>0.723</v>
      </c>
      <c r="M16" s="18">
        <f t="shared" si="3"/>
        <v>0.259</v>
      </c>
    </row>
    <row r="17" spans="1:13" ht="75">
      <c r="A17" s="12" t="s">
        <v>10</v>
      </c>
      <c r="B17" s="13" t="s">
        <v>44</v>
      </c>
      <c r="C17" s="52">
        <v>0</v>
      </c>
      <c r="D17" s="53">
        <v>60</v>
      </c>
      <c r="E17" s="54">
        <v>0</v>
      </c>
      <c r="F17" s="61">
        <v>60</v>
      </c>
      <c r="G17" s="43" t="e">
        <f t="shared" si="0"/>
        <v>#DIV/0!</v>
      </c>
      <c r="H17" s="53">
        <v>60</v>
      </c>
      <c r="I17" s="54">
        <v>60</v>
      </c>
      <c r="J17" s="55">
        <v>60</v>
      </c>
      <c r="K17" s="17">
        <f t="shared" si="1"/>
        <v>1</v>
      </c>
      <c r="L17" s="11">
        <f t="shared" si="2"/>
        <v>1</v>
      </c>
      <c r="M17" s="18">
        <f t="shared" si="3"/>
        <v>1</v>
      </c>
    </row>
    <row r="18" spans="1:13" ht="75">
      <c r="A18" s="12" t="s">
        <v>11</v>
      </c>
      <c r="B18" s="13" t="s">
        <v>45</v>
      </c>
      <c r="C18" s="52">
        <v>22823.7</v>
      </c>
      <c r="D18" s="53">
        <v>18105.2</v>
      </c>
      <c r="E18" s="54">
        <v>7547.1</v>
      </c>
      <c r="F18" s="61">
        <v>18105.2</v>
      </c>
      <c r="G18" s="43">
        <f t="shared" si="0"/>
        <v>0.793</v>
      </c>
      <c r="H18" s="53">
        <v>7415.4</v>
      </c>
      <c r="I18" s="54">
        <v>3100</v>
      </c>
      <c r="J18" s="55">
        <v>3100</v>
      </c>
      <c r="K18" s="17">
        <f t="shared" si="1"/>
        <v>0.41</v>
      </c>
      <c r="L18" s="11">
        <f t="shared" si="2"/>
        <v>0.418</v>
      </c>
      <c r="M18" s="18" t="s">
        <v>29</v>
      </c>
    </row>
    <row r="19" spans="1:13" ht="75">
      <c r="A19" s="12" t="s">
        <v>12</v>
      </c>
      <c r="B19" s="15" t="s">
        <v>46</v>
      </c>
      <c r="C19" s="52">
        <v>4072.4</v>
      </c>
      <c r="D19" s="53">
        <v>3197.7</v>
      </c>
      <c r="E19" s="54">
        <v>2070.1</v>
      </c>
      <c r="F19" s="61">
        <v>3197.7</v>
      </c>
      <c r="G19" s="43">
        <f t="shared" si="0"/>
        <v>0.785</v>
      </c>
      <c r="H19" s="53">
        <v>3200</v>
      </c>
      <c r="I19" s="54">
        <v>2500</v>
      </c>
      <c r="J19" s="55">
        <v>2000</v>
      </c>
      <c r="K19" s="17">
        <f t="shared" si="1"/>
        <v>1.001</v>
      </c>
      <c r="L19" s="11">
        <f t="shared" si="2"/>
        <v>0.781</v>
      </c>
      <c r="M19" s="18">
        <f t="shared" si="3"/>
        <v>0.8</v>
      </c>
    </row>
    <row r="20" spans="1:13" ht="75">
      <c r="A20" s="12" t="s">
        <v>13</v>
      </c>
      <c r="B20" s="13" t="s">
        <v>47</v>
      </c>
      <c r="C20" s="52">
        <v>120.5</v>
      </c>
      <c r="D20" s="53">
        <v>80</v>
      </c>
      <c r="E20" s="54">
        <v>11.5</v>
      </c>
      <c r="F20" s="61">
        <v>80</v>
      </c>
      <c r="G20" s="43">
        <f t="shared" si="0"/>
        <v>0.664</v>
      </c>
      <c r="H20" s="53">
        <v>80</v>
      </c>
      <c r="I20" s="54">
        <v>80</v>
      </c>
      <c r="J20" s="55">
        <v>80</v>
      </c>
      <c r="K20" s="17">
        <f t="shared" si="1"/>
        <v>1</v>
      </c>
      <c r="L20" s="11">
        <f t="shared" si="2"/>
        <v>1</v>
      </c>
      <c r="M20" s="18">
        <f t="shared" si="3"/>
        <v>1</v>
      </c>
    </row>
    <row r="21" spans="1:13" ht="93.75">
      <c r="A21" s="12" t="s">
        <v>14</v>
      </c>
      <c r="B21" s="13" t="s">
        <v>48</v>
      </c>
      <c r="C21" s="52">
        <v>2394.8</v>
      </c>
      <c r="D21" s="53">
        <v>2338</v>
      </c>
      <c r="E21" s="54">
        <v>1537.7</v>
      </c>
      <c r="F21" s="61">
        <v>2338</v>
      </c>
      <c r="G21" s="43">
        <f t="shared" si="0"/>
        <v>0.976</v>
      </c>
      <c r="H21" s="53">
        <v>1638</v>
      </c>
      <c r="I21" s="54">
        <v>1588</v>
      </c>
      <c r="J21" s="55">
        <v>1338</v>
      </c>
      <c r="K21" s="17">
        <f t="shared" si="1"/>
        <v>0.701</v>
      </c>
      <c r="L21" s="11">
        <f t="shared" si="2"/>
        <v>0.969</v>
      </c>
      <c r="M21" s="18">
        <f t="shared" si="3"/>
        <v>0.843</v>
      </c>
    </row>
    <row r="22" spans="1:13" ht="56.25">
      <c r="A22" s="12" t="s">
        <v>15</v>
      </c>
      <c r="B22" s="13" t="s">
        <v>49</v>
      </c>
      <c r="C22" s="52">
        <v>14813.2</v>
      </c>
      <c r="D22" s="53">
        <v>7769.3</v>
      </c>
      <c r="E22" s="54">
        <v>7763.7</v>
      </c>
      <c r="F22" s="61">
        <v>7769.3</v>
      </c>
      <c r="G22" s="43">
        <f t="shared" si="0"/>
        <v>0.524</v>
      </c>
      <c r="H22" s="53">
        <v>4208.1</v>
      </c>
      <c r="I22" s="54">
        <v>4208.1</v>
      </c>
      <c r="J22" s="55">
        <v>4208.1</v>
      </c>
      <c r="K22" s="17">
        <f t="shared" si="1"/>
        <v>0.542</v>
      </c>
      <c r="L22" s="11">
        <f t="shared" si="2"/>
        <v>1</v>
      </c>
      <c r="M22" s="18">
        <f t="shared" si="3"/>
        <v>1</v>
      </c>
    </row>
    <row r="23" spans="1:13" ht="75">
      <c r="A23" s="12" t="s">
        <v>16</v>
      </c>
      <c r="B23" s="16" t="s">
        <v>50</v>
      </c>
      <c r="C23" s="52">
        <v>60597.6</v>
      </c>
      <c r="D23" s="53">
        <v>55582.5</v>
      </c>
      <c r="E23" s="54">
        <v>39611.5</v>
      </c>
      <c r="F23" s="61">
        <v>55582.5</v>
      </c>
      <c r="G23" s="43">
        <f t="shared" si="0"/>
        <v>0.917</v>
      </c>
      <c r="H23" s="53">
        <v>13393.3</v>
      </c>
      <c r="I23" s="54">
        <v>11523.3</v>
      </c>
      <c r="J23" s="55">
        <v>11023.3</v>
      </c>
      <c r="K23" s="17">
        <f t="shared" si="1"/>
        <v>0.241</v>
      </c>
      <c r="L23" s="11">
        <f t="shared" si="2"/>
        <v>0.86</v>
      </c>
      <c r="M23" s="18">
        <f t="shared" si="3"/>
        <v>0.957</v>
      </c>
    </row>
    <row r="24" spans="1:13" ht="75">
      <c r="A24" s="12" t="s">
        <v>17</v>
      </c>
      <c r="B24" s="13" t="s">
        <v>51</v>
      </c>
      <c r="C24" s="52">
        <v>559.5</v>
      </c>
      <c r="D24" s="53">
        <v>590.1</v>
      </c>
      <c r="E24" s="54">
        <v>428.7</v>
      </c>
      <c r="F24" s="61">
        <v>590.1</v>
      </c>
      <c r="G24" s="43">
        <f t="shared" si="0"/>
        <v>1.055</v>
      </c>
      <c r="H24" s="53">
        <v>639.3</v>
      </c>
      <c r="I24" s="54">
        <v>639.3</v>
      </c>
      <c r="J24" s="55">
        <v>639.3</v>
      </c>
      <c r="K24" s="17">
        <f t="shared" si="1"/>
        <v>1.083</v>
      </c>
      <c r="L24" s="11">
        <f t="shared" si="2"/>
        <v>1</v>
      </c>
      <c r="M24" s="18">
        <f t="shared" si="3"/>
        <v>1</v>
      </c>
    </row>
    <row r="25" spans="1:13" ht="75">
      <c r="A25" s="12" t="s">
        <v>18</v>
      </c>
      <c r="B25" s="13" t="s">
        <v>52</v>
      </c>
      <c r="C25" s="52">
        <v>1326.6</v>
      </c>
      <c r="D25" s="53">
        <v>1936.3</v>
      </c>
      <c r="E25" s="54">
        <v>966.6</v>
      </c>
      <c r="F25" s="61">
        <v>1936.3</v>
      </c>
      <c r="G25" s="43">
        <f t="shared" si="0"/>
        <v>1.46</v>
      </c>
      <c r="H25" s="53">
        <v>1864.3</v>
      </c>
      <c r="I25" s="54">
        <v>1418</v>
      </c>
      <c r="J25" s="55">
        <v>1418</v>
      </c>
      <c r="K25" s="17">
        <f t="shared" si="1"/>
        <v>0.963</v>
      </c>
      <c r="L25" s="11">
        <f t="shared" si="2"/>
        <v>0.761</v>
      </c>
      <c r="M25" s="18">
        <f t="shared" si="3"/>
        <v>1</v>
      </c>
    </row>
    <row r="26" spans="1:13" ht="75">
      <c r="A26" s="12" t="s">
        <v>19</v>
      </c>
      <c r="B26" s="13" t="s">
        <v>53</v>
      </c>
      <c r="C26" s="52">
        <v>731</v>
      </c>
      <c r="D26" s="53">
        <v>829</v>
      </c>
      <c r="E26" s="54">
        <v>551.1</v>
      </c>
      <c r="F26" s="61">
        <v>829</v>
      </c>
      <c r="G26" s="43">
        <f t="shared" si="0"/>
        <v>1.134</v>
      </c>
      <c r="H26" s="53">
        <v>940</v>
      </c>
      <c r="I26" s="54">
        <v>810</v>
      </c>
      <c r="J26" s="55">
        <v>810</v>
      </c>
      <c r="K26" s="17">
        <f t="shared" si="1"/>
        <v>1.134</v>
      </c>
      <c r="L26" s="11">
        <f t="shared" si="2"/>
        <v>0.862</v>
      </c>
      <c r="M26" s="18">
        <f t="shared" si="3"/>
        <v>1</v>
      </c>
    </row>
    <row r="27" spans="1:13" ht="75">
      <c r="A27" s="12" t="s">
        <v>20</v>
      </c>
      <c r="B27" s="13" t="s">
        <v>54</v>
      </c>
      <c r="C27" s="52">
        <v>7706.8</v>
      </c>
      <c r="D27" s="53">
        <v>29432.8</v>
      </c>
      <c r="E27" s="54">
        <v>11763.5</v>
      </c>
      <c r="F27" s="61">
        <v>29432.8</v>
      </c>
      <c r="G27" s="43">
        <f t="shared" si="0"/>
        <v>3.819</v>
      </c>
      <c r="H27" s="53">
        <v>13932.3</v>
      </c>
      <c r="I27" s="54">
        <v>500</v>
      </c>
      <c r="J27" s="55">
        <v>500</v>
      </c>
      <c r="K27" s="17">
        <f t="shared" si="1"/>
        <v>0.473</v>
      </c>
      <c r="L27" s="11">
        <f t="shared" si="2"/>
        <v>0.036</v>
      </c>
      <c r="M27" s="18">
        <f t="shared" si="3"/>
        <v>1</v>
      </c>
    </row>
    <row r="28" spans="1:13" ht="56.25">
      <c r="A28" s="12" t="s">
        <v>21</v>
      </c>
      <c r="B28" s="13" t="s">
        <v>55</v>
      </c>
      <c r="C28" s="52">
        <v>157.3</v>
      </c>
      <c r="D28" s="53">
        <v>3068</v>
      </c>
      <c r="E28" s="54">
        <v>3068</v>
      </c>
      <c r="F28" s="61">
        <v>3068</v>
      </c>
      <c r="G28" s="43">
        <f t="shared" si="0"/>
        <v>19.504</v>
      </c>
      <c r="H28" s="53">
        <v>560</v>
      </c>
      <c r="I28" s="54">
        <v>510</v>
      </c>
      <c r="J28" s="55">
        <v>510</v>
      </c>
      <c r="K28" s="17">
        <f t="shared" si="1"/>
        <v>0.183</v>
      </c>
      <c r="L28" s="11">
        <f t="shared" si="2"/>
        <v>0.911</v>
      </c>
      <c r="M28" s="18">
        <f t="shared" si="3"/>
        <v>1</v>
      </c>
    </row>
    <row r="29" spans="1:13" ht="75">
      <c r="A29" s="12" t="s">
        <v>33</v>
      </c>
      <c r="B29" s="13" t="s">
        <v>78</v>
      </c>
      <c r="C29" s="52">
        <v>1.4</v>
      </c>
      <c r="D29" s="53">
        <v>1.5</v>
      </c>
      <c r="E29" s="54">
        <v>0</v>
      </c>
      <c r="F29" s="61">
        <v>1.5</v>
      </c>
      <c r="G29" s="43">
        <f t="shared" si="0"/>
        <v>1.071</v>
      </c>
      <c r="H29" s="53">
        <v>8</v>
      </c>
      <c r="I29" s="54">
        <v>10</v>
      </c>
      <c r="J29" s="55">
        <v>10</v>
      </c>
      <c r="K29" s="17">
        <f t="shared" si="1"/>
        <v>5.333</v>
      </c>
      <c r="L29" s="11">
        <f t="shared" si="2"/>
        <v>1.25</v>
      </c>
      <c r="M29" s="18">
        <f t="shared" si="3"/>
        <v>1</v>
      </c>
    </row>
    <row r="30" spans="1:13" ht="117.75" customHeight="1">
      <c r="A30" s="12" t="s">
        <v>39</v>
      </c>
      <c r="B30" s="13" t="s">
        <v>80</v>
      </c>
      <c r="C30" s="52">
        <v>7174.1</v>
      </c>
      <c r="D30" s="53">
        <v>13591.7</v>
      </c>
      <c r="E30" s="54">
        <v>9607.6</v>
      </c>
      <c r="F30" s="61">
        <v>13591.7</v>
      </c>
      <c r="G30" s="43">
        <f t="shared" si="0"/>
        <v>1.895</v>
      </c>
      <c r="H30" s="53">
        <v>13815.1</v>
      </c>
      <c r="I30" s="54">
        <v>9925.1</v>
      </c>
      <c r="J30" s="55">
        <v>2977.8</v>
      </c>
      <c r="K30" s="17">
        <f t="shared" si="1"/>
        <v>1.016</v>
      </c>
      <c r="L30" s="11">
        <f t="shared" si="2"/>
        <v>0.718</v>
      </c>
      <c r="M30" s="18">
        <f t="shared" si="3"/>
        <v>0.3</v>
      </c>
    </row>
    <row r="31" spans="1:13" ht="75">
      <c r="A31" s="12" t="s">
        <v>40</v>
      </c>
      <c r="B31" s="13" t="s">
        <v>41</v>
      </c>
      <c r="C31" s="52">
        <v>24783.4</v>
      </c>
      <c r="D31" s="53">
        <v>33916.2</v>
      </c>
      <c r="E31" s="54">
        <v>22234</v>
      </c>
      <c r="F31" s="61">
        <v>33916.2</v>
      </c>
      <c r="G31" s="43">
        <f t="shared" si="0"/>
        <v>1.369</v>
      </c>
      <c r="H31" s="53">
        <v>25886.2</v>
      </c>
      <c r="I31" s="54">
        <v>20030</v>
      </c>
      <c r="J31" s="55">
        <v>20030</v>
      </c>
      <c r="K31" s="17">
        <f t="shared" si="1"/>
        <v>0.763</v>
      </c>
      <c r="L31" s="11">
        <f t="shared" si="2"/>
        <v>0.774</v>
      </c>
      <c r="M31" s="18">
        <f t="shared" si="3"/>
        <v>1</v>
      </c>
    </row>
    <row r="32" spans="1:13" ht="131.25">
      <c r="A32" s="12" t="s">
        <v>56</v>
      </c>
      <c r="B32" s="32" t="s">
        <v>76</v>
      </c>
      <c r="C32" s="52">
        <v>2960</v>
      </c>
      <c r="D32" s="53">
        <v>4900</v>
      </c>
      <c r="E32" s="54">
        <v>2800</v>
      </c>
      <c r="F32" s="61">
        <v>4900</v>
      </c>
      <c r="G32" s="43">
        <f t="shared" si="0"/>
        <v>1.655</v>
      </c>
      <c r="H32" s="53">
        <v>2000</v>
      </c>
      <c r="I32" s="54">
        <v>2100</v>
      </c>
      <c r="J32" s="55">
        <v>2000</v>
      </c>
      <c r="K32" s="17">
        <f t="shared" si="1"/>
        <v>0.408</v>
      </c>
      <c r="L32" s="11">
        <f t="shared" si="2"/>
        <v>1.05</v>
      </c>
      <c r="M32" s="18">
        <f t="shared" si="3"/>
        <v>0.952</v>
      </c>
    </row>
    <row r="33" spans="1:13" ht="56.25">
      <c r="A33" s="12" t="s">
        <v>60</v>
      </c>
      <c r="B33" s="32" t="s">
        <v>61</v>
      </c>
      <c r="C33" s="49"/>
      <c r="D33" s="53"/>
      <c r="E33" s="54"/>
      <c r="F33" s="61"/>
      <c r="G33" s="43" t="s">
        <v>29</v>
      </c>
      <c r="H33" s="53">
        <v>34928.1</v>
      </c>
      <c r="I33" s="54"/>
      <c r="J33" s="55"/>
      <c r="K33" s="17" t="e">
        <f>H33/F33</f>
        <v>#DIV/0!</v>
      </c>
      <c r="L33" s="11">
        <f>I33/H33</f>
        <v>0</v>
      </c>
      <c r="M33" s="18" t="e">
        <f t="shared" si="3"/>
        <v>#DIV/0!</v>
      </c>
    </row>
    <row r="34" spans="1:13" ht="82.5" customHeight="1">
      <c r="A34" s="12" t="s">
        <v>65</v>
      </c>
      <c r="B34" s="32" t="s">
        <v>67</v>
      </c>
      <c r="C34" s="49"/>
      <c r="D34" s="53">
        <v>42949.5</v>
      </c>
      <c r="E34" s="54">
        <v>36853.4</v>
      </c>
      <c r="F34" s="61">
        <v>42949.5</v>
      </c>
      <c r="G34" s="43" t="e">
        <f t="shared" si="0"/>
        <v>#DIV/0!</v>
      </c>
      <c r="H34" s="53">
        <v>33500</v>
      </c>
      <c r="I34" s="54">
        <v>26500</v>
      </c>
      <c r="J34" s="55">
        <v>26500</v>
      </c>
      <c r="K34" s="17">
        <f>H34/F34</f>
        <v>0.78</v>
      </c>
      <c r="L34" s="11">
        <f>I34/H34</f>
        <v>0.791</v>
      </c>
      <c r="M34" s="18">
        <f t="shared" si="3"/>
        <v>1</v>
      </c>
    </row>
    <row r="35" spans="1:13" ht="56.25">
      <c r="A35" s="12" t="s">
        <v>66</v>
      </c>
      <c r="B35" s="32" t="s">
        <v>77</v>
      </c>
      <c r="C35" s="49"/>
      <c r="D35" s="53">
        <v>15</v>
      </c>
      <c r="E35" s="54"/>
      <c r="F35" s="61">
        <v>15</v>
      </c>
      <c r="G35" s="43" t="s">
        <v>29</v>
      </c>
      <c r="H35" s="53">
        <v>15</v>
      </c>
      <c r="I35" s="54">
        <v>15</v>
      </c>
      <c r="J35" s="55">
        <v>15</v>
      </c>
      <c r="K35" s="17">
        <f>H35/F35</f>
        <v>1</v>
      </c>
      <c r="L35" s="11">
        <f>I35/H35</f>
        <v>1</v>
      </c>
      <c r="M35" s="18">
        <f t="shared" si="3"/>
        <v>1</v>
      </c>
    </row>
    <row r="36" spans="1:13" ht="30" customHeight="1">
      <c r="A36" s="12" t="s">
        <v>22</v>
      </c>
      <c r="B36" s="13" t="s">
        <v>23</v>
      </c>
      <c r="C36" s="49">
        <v>515.2</v>
      </c>
      <c r="D36" s="53">
        <v>2200</v>
      </c>
      <c r="E36" s="54">
        <v>1938</v>
      </c>
      <c r="F36" s="61">
        <v>2200</v>
      </c>
      <c r="G36" s="43">
        <f>F36/C36</f>
        <v>4.27</v>
      </c>
      <c r="H36" s="53">
        <v>1200</v>
      </c>
      <c r="I36" s="54"/>
      <c r="J36" s="55"/>
      <c r="K36" s="17">
        <f>H36/F36</f>
        <v>0.545</v>
      </c>
      <c r="L36" s="11">
        <f>I36/H36</f>
        <v>0</v>
      </c>
      <c r="M36" s="18" t="e">
        <f t="shared" si="3"/>
        <v>#DIV/0!</v>
      </c>
    </row>
    <row r="37" spans="1:13" ht="30" customHeight="1" collapsed="1" thickBot="1">
      <c r="A37" s="24"/>
      <c r="B37" s="19" t="s">
        <v>26</v>
      </c>
      <c r="C37" s="50"/>
      <c r="D37" s="57"/>
      <c r="E37" s="58"/>
      <c r="F37" s="59"/>
      <c r="G37" s="43" t="s">
        <v>29</v>
      </c>
      <c r="H37" s="57"/>
      <c r="I37" s="58">
        <v>15550</v>
      </c>
      <c r="J37" s="59">
        <v>30750</v>
      </c>
      <c r="K37" s="46" t="s">
        <v>29</v>
      </c>
      <c r="L37" s="47" t="s">
        <v>29</v>
      </c>
      <c r="M37" s="48">
        <f t="shared" si="3"/>
        <v>1.977</v>
      </c>
    </row>
    <row r="38" spans="1:13" ht="30" customHeight="1" thickBot="1">
      <c r="A38" s="25" t="s">
        <v>24</v>
      </c>
      <c r="B38" s="20"/>
      <c r="C38" s="51">
        <f>SUM(C37+C28+C27+C26+C25+C24+C22+C21+C20+C18+C17+C16+C15+C14+C13+C12+C11+C10+C9+C8+C36+C23+C19+C29+C30+C31+C32)</f>
        <v>1661321.7</v>
      </c>
      <c r="D38" s="60">
        <f>SUM(D8+D9+D10+D11+D12+D13+D14+D15+D16+D17+D18+D19+D20+D21+D22+D23+D24+D25+D26+D27+D28+D29+D30+D31+D32+D33+D34+D35+D36+D37)</f>
        <v>1831083.9</v>
      </c>
      <c r="E38" s="60">
        <f>SUM(E8+E9+E10+E11+E12+E13+E14+E15+E16+E17+E18+E19+E20+E21+E22+E23+E24+E25+E26+E27+E28+E29+E30+E31+E32+E33+E34+E35+E36+E37)</f>
        <v>1328630.3</v>
      </c>
      <c r="F38" s="51">
        <f>SUM(F8+F9+F10+F11+F12+F13+F14+F15+F16+F17+F18+F19+F20+F21+F22+F23+F24+F25+F26+F27+F28+F29+F30+F31+F32+F33+F34+F35+F36+F37)</f>
        <v>1837209.5</v>
      </c>
      <c r="G38" s="35">
        <f>F38/C38</f>
        <v>1.106</v>
      </c>
      <c r="H38" s="60">
        <f>SUM(H8:H37)</f>
        <v>1856443.5</v>
      </c>
      <c r="I38" s="60">
        <f>SUM(I8:I37)</f>
        <v>1983049.4</v>
      </c>
      <c r="J38" s="60">
        <f>SUM(J8:J37)</f>
        <v>1683158.1</v>
      </c>
      <c r="K38" s="21">
        <f>H38/F38</f>
        <v>1.01</v>
      </c>
      <c r="L38" s="22">
        <f>I38/H38</f>
        <v>1.068</v>
      </c>
      <c r="M38" s="23">
        <f>J38/I38</f>
        <v>0.849</v>
      </c>
    </row>
    <row r="39" spans="1:13" ht="15.75">
      <c r="A39" s="3"/>
      <c r="C39" s="10"/>
      <c r="G39" s="4"/>
      <c r="H39" s="4"/>
      <c r="I39" s="4"/>
      <c r="J39" s="4"/>
      <c r="K39" s="4"/>
      <c r="L39" s="4"/>
      <c r="M39" s="4"/>
    </row>
    <row r="40" spans="1:13" ht="15.75">
      <c r="A40" s="6"/>
      <c r="B40" s="6"/>
      <c r="C40" s="31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 ht="18.75">
      <c r="A41" s="6"/>
      <c r="B41" s="33" t="s">
        <v>62</v>
      </c>
      <c r="C41" s="34"/>
      <c r="D41" s="34"/>
      <c r="E41" s="34"/>
      <c r="F41" s="34"/>
      <c r="G41" s="34"/>
      <c r="H41" s="34"/>
      <c r="I41" s="34"/>
      <c r="J41" s="34"/>
      <c r="K41" s="6"/>
      <c r="L41" s="6"/>
      <c r="M41" s="6"/>
    </row>
  </sheetData>
  <sheetProtection/>
  <mergeCells count="11">
    <mergeCell ref="A1:M1"/>
    <mergeCell ref="A2:M2"/>
    <mergeCell ref="H4:J4"/>
    <mergeCell ref="G5:G6"/>
    <mergeCell ref="K5:M5"/>
    <mergeCell ref="D5:F5"/>
    <mergeCell ref="A3:M3"/>
    <mergeCell ref="A5:A6"/>
    <mergeCell ref="B5:B6"/>
    <mergeCell ref="H5:J5"/>
    <mergeCell ref="C5:C6"/>
  </mergeCells>
  <printOptions/>
  <pageMargins left="0.3937007874015748" right="0.3937007874015748" top="1.1811023622047245" bottom="0.5905511811023623" header="0.31496062992125984" footer="0.31496062992125984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Лукашевич О.А.</dc:creator>
  <cp:keywords/>
  <dc:description/>
  <cp:lastModifiedBy>ASFR</cp:lastModifiedBy>
  <cp:lastPrinted>2023-11-10T07:19:20Z</cp:lastPrinted>
  <dcterms:created xsi:type="dcterms:W3CDTF">2019-05-06T02:21:20Z</dcterms:created>
  <dcterms:modified xsi:type="dcterms:W3CDTF">2023-11-13T06:14:13Z</dcterms:modified>
  <cp:category/>
  <cp:version/>
  <cp:contentType/>
  <cp:contentStatus/>
</cp:coreProperties>
</file>