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4.2023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<sst xmlns="http://schemas.openxmlformats.org/spreadsheetml/2006/main" count="90" uniqueCount="87">
  <si>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</si>
  <si>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</si>
  <si>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</si>
  <si>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</si>
  <si>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</si>
  <si>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</si>
  <si>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</si>
  <si>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</si>
  <si>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</si>
  <si>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</si>
  <si>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</si>
  <si>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</si>
  <si>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</si>
  <si>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</si>
  <si>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</si>
  <si>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</si>
  <si>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</si>
  <si>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</si>
  <si>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</si>
  <si>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</si>
  <si>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</si>
  <si>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</si>
  <si>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</si>
  <si>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</si>
  <si>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</si>
  <si>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</si>
  <si>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</si>
  <si>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</si>
  <si>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</si>
  <si>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</si>
  <si>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</si>
  <si>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</si>
  <si>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</si>
  <si>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</si>
  <si>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</si>
  <si>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</si>
  <si>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</si>
  <si>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</si>
  <si>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</si>
  <si>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</si>
  <si>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</si>
  <si>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</si>
  <si>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</si>
  <si>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</si>
  <si>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</si>
  <si>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</si>
  <si>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</si>
  <si>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</si>
  <si>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</si>
  <si>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</si>
  <si>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</si>
  <si>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</si>
  <si>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</si>
  <si>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</si>
  <si>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</si>
  <si>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</si>
  <si>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</si>
  <si>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</si>
  <si>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</si>
  <si>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</si>
  <si>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</si>
  <si>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</si>
  <si>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</si>
  <si>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</si>
  <si>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</si>
  <si>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</si>
  <si>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</si>
  <si>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</si>
  <si>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</si>
  <si>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</si>
  <si>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</si>
  <si>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</si>
  <si>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</si>
  <si>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</si>
  <si>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</si>
  <si>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</si>
  <si>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</si>
  <si>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</si>
  <si>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</si>
  <si>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</si>
  <si>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</si>
  <si>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</si>
  <si>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по плану</t>
  </si>
  <si>
    <t>по исполнению</t>
  </si>
  <si>
    <t>за I квартал</t>
  </si>
  <si>
    <t>соотношение 2023г. к 2022г. (%)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</si>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</sst>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12" fillId="33" borderId="12" xfId="58" applyFont="1" applyFill="1" applyBorder="1" applyAlignment="1">
      <alignment vertical="center" wrapText="1"/>
      <protection/>
    </xf>
    <xf numFmtId="49" fontId="16" fillId="0" borderId="12" xfId="0" applyNumberFormat="1" applyFont="1" applyBorder="1" applyAlignment="1">
      <alignment vertical="top" wrapText="1"/>
    </xf>
    <xf numFmtId="0" fontId="12" fillId="0" borderId="13" xfId="58" applyFont="1" applyFill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33" borderId="11" xfId="58" applyFont="1" applyFill="1" applyBorder="1" applyAlignment="1">
      <alignment horizontal="center"/>
      <protection/>
    </xf>
    <xf numFmtId="49" fontId="9" fillId="0" borderId="14" xfId="58" applyNumberFormat="1" applyFont="1" applyBorder="1" applyAlignment="1">
      <alignment horizontal="center" vertical="top" wrapText="1"/>
      <protection/>
    </xf>
    <xf numFmtId="49" fontId="9" fillId="33" borderId="15" xfId="58" applyNumberFormat="1" applyFont="1" applyFill="1" applyBorder="1" applyAlignment="1">
      <alignment horizontal="right" vertical="top" wrapText="1"/>
      <protection/>
    </xf>
    <xf numFmtId="0" fontId="10" fillId="33" borderId="10" xfId="58" applyFont="1" applyFill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 vertical="center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0" borderId="19" xfId="58" applyFont="1" applyBorder="1" applyAlignment="1">
      <alignment horizontal="center" vertical="center" wrapText="1"/>
      <protection/>
    </xf>
    <xf numFmtId="9" fontId="12" fillId="0" borderId="20" xfId="66" applyFont="1" applyFill="1" applyBorder="1" applyAlignment="1">
      <alignment horizontal="right" vertical="center" wrapText="1"/>
    </xf>
    <xf numFmtId="9" fontId="9" fillId="0" borderId="20" xfId="66" applyFont="1" applyFill="1" applyBorder="1" applyAlignment="1">
      <alignment horizontal="right" vertical="center" wrapText="1"/>
    </xf>
    <xf numFmtId="9" fontId="12" fillId="33" borderId="20" xfId="66" applyFont="1" applyFill="1" applyBorder="1" applyAlignment="1">
      <alignment horizontal="right" vertical="center" wrapText="1"/>
    </xf>
    <xf numFmtId="173" fontId="12" fillId="0" borderId="21" xfId="58" applyNumberFormat="1" applyFont="1" applyFill="1" applyBorder="1" applyAlignment="1">
      <alignment horizontal="right" vertical="center"/>
      <protection/>
    </xf>
    <xf numFmtId="173" fontId="12" fillId="0" borderId="22" xfId="58" applyNumberFormat="1" applyFont="1" applyFill="1" applyBorder="1" applyAlignment="1">
      <alignment horizontal="right" vertical="center"/>
      <protection/>
    </xf>
    <xf numFmtId="172" fontId="13" fillId="0" borderId="23" xfId="58" applyNumberFormat="1" applyFont="1" applyBorder="1" applyAlignment="1">
      <alignment horizontal="right" vertical="center"/>
      <protection/>
    </xf>
    <xf numFmtId="173" fontId="9" fillId="0" borderId="21" xfId="58" applyNumberFormat="1" applyFont="1" applyFill="1" applyBorder="1" applyAlignment="1">
      <alignment horizontal="right" vertical="center"/>
      <protection/>
    </xf>
    <xf numFmtId="173" fontId="9" fillId="33" borderId="21" xfId="58" applyNumberFormat="1" applyFont="1" applyFill="1" applyBorder="1" applyAlignment="1">
      <alignment horizontal="right" vertical="center"/>
      <protection/>
    </xf>
    <xf numFmtId="173" fontId="9" fillId="0" borderId="22" xfId="58" applyNumberFormat="1" applyFont="1" applyFill="1" applyBorder="1" applyAlignment="1">
      <alignment horizontal="right" vertical="center"/>
      <protection/>
    </xf>
    <xf numFmtId="172" fontId="7" fillId="0" borderId="23" xfId="58" applyNumberFormat="1" applyFont="1" applyBorder="1" applyAlignment="1">
      <alignment horizontal="right" vertical="center"/>
      <protection/>
    </xf>
    <xf numFmtId="173" fontId="12" fillId="33" borderId="21" xfId="58" applyNumberFormat="1" applyFont="1" applyFill="1" applyBorder="1" applyAlignment="1">
      <alignment horizontal="right" vertical="center"/>
      <protection/>
    </xf>
    <xf numFmtId="173" fontId="14" fillId="33" borderId="22" xfId="58" applyNumberFormat="1" applyFont="1" applyFill="1" applyBorder="1" applyAlignment="1">
      <alignment horizontal="right" vertical="center"/>
      <protection/>
    </xf>
    <xf numFmtId="173" fontId="14" fillId="33" borderId="21" xfId="58" applyNumberFormat="1" applyFont="1" applyFill="1" applyBorder="1" applyAlignment="1">
      <alignment horizontal="right" vertical="center"/>
      <protection/>
    </xf>
    <xf numFmtId="172" fontId="13" fillId="33" borderId="23" xfId="58" applyNumberFormat="1" applyFont="1" applyFill="1" applyBorder="1" applyAlignment="1">
      <alignment horizontal="right" vertical="center"/>
      <protection/>
    </xf>
    <xf numFmtId="173" fontId="12" fillId="33" borderId="22" xfId="58" applyNumberFormat="1" applyFont="1" applyFill="1" applyBorder="1" applyAlignment="1">
      <alignment horizontal="right" vertical="center"/>
      <protection/>
    </xf>
    <xf numFmtId="173" fontId="9" fillId="33" borderId="22" xfId="58" applyNumberFormat="1" applyFont="1" applyFill="1" applyBorder="1" applyAlignment="1">
      <alignment horizontal="right" vertical="center"/>
      <protection/>
    </xf>
    <xf numFmtId="173" fontId="12" fillId="33" borderId="24" xfId="58" applyNumberFormat="1" applyFont="1" applyFill="1" applyBorder="1" applyAlignment="1">
      <alignment horizontal="right" vertical="center"/>
      <protection/>
    </xf>
    <xf numFmtId="173" fontId="12" fillId="33" borderId="25" xfId="58" applyNumberFormat="1" applyFont="1" applyFill="1" applyBorder="1" applyAlignment="1">
      <alignment horizontal="right" vertical="center"/>
      <protection/>
    </xf>
    <xf numFmtId="172" fontId="13" fillId="0" borderId="26" xfId="58" applyNumberFormat="1" applyFont="1" applyBorder="1" applyAlignment="1">
      <alignment horizontal="right" vertical="center"/>
      <protection/>
    </xf>
    <xf numFmtId="9" fontId="12" fillId="0" borderId="27" xfId="66" applyFont="1" applyFill="1" applyBorder="1" applyAlignment="1">
      <alignment horizontal="right" vertical="center" wrapText="1"/>
    </xf>
    <xf numFmtId="9" fontId="9" fillId="0" borderId="27" xfId="66" applyFont="1" applyFill="1" applyBorder="1" applyAlignment="1">
      <alignment horizontal="right" vertical="center" wrapText="1"/>
    </xf>
    <xf numFmtId="9" fontId="12" fillId="33" borderId="27" xfId="66" applyFont="1" applyFill="1" applyBorder="1" applyAlignment="1">
      <alignment horizontal="right" vertical="center" wrapText="1"/>
    </xf>
    <xf numFmtId="9" fontId="12" fillId="0" borderId="28" xfId="66" applyFont="1" applyFill="1" applyBorder="1" applyAlignment="1">
      <alignment horizontal="right" vertical="center" wrapText="1"/>
    </xf>
    <xf numFmtId="9" fontId="12" fillId="0" borderId="29" xfId="66" applyFont="1" applyFill="1" applyBorder="1" applyAlignment="1">
      <alignment horizontal="right" vertical="center" wrapText="1"/>
    </xf>
    <xf numFmtId="9" fontId="16" fillId="0" borderId="27" xfId="66" applyFont="1" applyBorder="1" applyAlignment="1">
      <alignment horizontal="right" vertical="center" wrapText="1"/>
    </xf>
    <xf numFmtId="9" fontId="16" fillId="0" borderId="20" xfId="66" applyFont="1" applyBorder="1" applyAlignment="1">
      <alignment horizontal="right" vertical="center" wrapText="1"/>
    </xf>
    <xf numFmtId="0" fontId="8" fillId="0" borderId="30" xfId="58" applyFont="1" applyBorder="1" applyAlignment="1">
      <alignment horizontal="justify" vertical="center"/>
      <protection/>
    </xf>
    <xf numFmtId="0" fontId="8" fillId="0" borderId="31" xfId="58" applyFont="1" applyBorder="1" applyAlignment="1">
      <alignment horizontal="center" vertical="center" wrapText="1"/>
      <protection/>
    </xf>
    <xf numFmtId="0" fontId="12" fillId="2" borderId="12" xfId="58" applyFont="1" applyFill="1" applyBorder="1" applyAlignment="1">
      <alignment wrapText="1"/>
      <protection/>
    </xf>
    <xf numFmtId="173" fontId="12" fillId="2" borderId="32" xfId="58" applyNumberFormat="1" applyFont="1" applyFill="1" applyBorder="1" applyAlignment="1">
      <alignment horizontal="right" vertical="center"/>
      <protection/>
    </xf>
    <xf numFmtId="173" fontId="12" fillId="2" borderId="33" xfId="58" applyNumberFormat="1" applyFont="1" applyFill="1" applyBorder="1" applyAlignment="1">
      <alignment horizontal="right" vertical="center"/>
      <protection/>
    </xf>
    <xf numFmtId="172" fontId="13" fillId="2" borderId="34" xfId="58" applyNumberFormat="1" applyFont="1" applyFill="1" applyBorder="1" applyAlignment="1">
      <alignment horizontal="right" vertical="center"/>
      <protection/>
    </xf>
    <xf numFmtId="9" fontId="12" fillId="2" borderId="35" xfId="66" applyFont="1" applyFill="1" applyBorder="1" applyAlignment="1">
      <alignment horizontal="right" vertical="center" wrapText="1"/>
    </xf>
    <xf numFmtId="9" fontId="12" fillId="2" borderId="34" xfId="66" applyFont="1" applyFill="1" applyBorder="1" applyAlignment="1">
      <alignment horizontal="right" vertical="center" wrapText="1"/>
    </xf>
    <xf numFmtId="0" fontId="12" fillId="2" borderId="12" xfId="58" applyFont="1" applyFill="1" applyBorder="1" applyAlignment="1">
      <alignment vertical="center" wrapText="1"/>
      <protection/>
    </xf>
    <xf numFmtId="173" fontId="12" fillId="2" borderId="22" xfId="58" applyNumberFormat="1" applyFont="1" applyFill="1" applyBorder="1" applyAlignment="1">
      <alignment horizontal="right" vertical="center"/>
      <protection/>
    </xf>
    <xf numFmtId="173" fontId="12" fillId="2" borderId="21" xfId="58" applyNumberFormat="1" applyFont="1" applyFill="1" applyBorder="1" applyAlignment="1">
      <alignment horizontal="right" vertical="center"/>
      <protection/>
    </xf>
    <xf numFmtId="172" fontId="13" fillId="2" borderId="23" xfId="58" applyNumberFormat="1" applyFont="1" applyFill="1" applyBorder="1" applyAlignment="1">
      <alignment horizontal="right" vertical="center"/>
      <protection/>
    </xf>
    <xf numFmtId="9" fontId="12" fillId="2" borderId="27" xfId="66" applyFont="1" applyFill="1" applyBorder="1" applyAlignment="1">
      <alignment horizontal="right" vertical="center" wrapText="1"/>
    </xf>
    <xf numFmtId="9" fontId="12" fillId="2" borderId="20" xfId="66" applyFont="1" applyFill="1" applyBorder="1" applyAlignment="1">
      <alignment horizontal="right" vertical="center" wrapText="1"/>
    </xf>
    <xf numFmtId="0" fontId="12" fillId="13" borderId="12" xfId="58" applyFont="1" applyFill="1" applyBorder="1" applyAlignment="1">
      <alignment vertical="center" wrapText="1"/>
      <protection/>
    </xf>
    <xf numFmtId="173" fontId="12" fillId="13" borderId="22" xfId="58" applyNumberFormat="1" applyFont="1" applyFill="1" applyBorder="1" applyAlignment="1">
      <alignment horizontal="right" vertical="center"/>
      <protection/>
    </xf>
    <xf numFmtId="173" fontId="12" fillId="13" borderId="21" xfId="58" applyNumberFormat="1" applyFont="1" applyFill="1" applyBorder="1" applyAlignment="1">
      <alignment horizontal="right" vertical="center"/>
      <protection/>
    </xf>
    <xf numFmtId="172" fontId="13" fillId="13" borderId="23" xfId="58" applyNumberFormat="1" applyFont="1" applyFill="1" applyBorder="1" applyAlignment="1">
      <alignment horizontal="right" vertical="center"/>
      <protection/>
    </xf>
    <xf numFmtId="9" fontId="12" fillId="13" borderId="27" xfId="66" applyFont="1" applyFill="1" applyBorder="1" applyAlignment="1">
      <alignment horizontal="right" vertical="center" wrapText="1"/>
    </xf>
    <xf numFmtId="9" fontId="12" fillId="13" borderId="20" xfId="66" applyFont="1" applyFill="1" applyBorder="1" applyAlignment="1">
      <alignment horizontal="right" vertical="center" wrapText="1"/>
    </xf>
    <xf numFmtId="173" fontId="14" fillId="13" borderId="21" xfId="58" applyNumberFormat="1" applyFont="1" applyFill="1" applyBorder="1" applyAlignment="1">
      <alignment horizontal="right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15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49" fontId="3" fillId="33" borderId="36" xfId="58" applyNumberFormat="1" applyFont="1" applyFill="1" applyBorder="1" applyAlignment="1">
      <alignment horizontal="center" vertical="top" wrapText="1"/>
      <protection/>
    </xf>
    <xf numFmtId="49" fontId="3" fillId="33" borderId="37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  <xf numFmtId="173" fontId="9" fillId="33" borderId="21" xfId="58" applyNumberFormat="1" applyFont="1" applyFill="1" applyBorder="1" applyAlignment="1">
      <alignment/>
      <protection/>
    </xf>
    <xf numFmtId="173" fontId="9" fillId="33" borderId="21" xfId="58" applyNumberFormat="1" applyFont="1" applyFill="1" applyBorder="1">
      <alignment/>
      <protection/>
    </xf>
    <xf numFmtId="173" fontId="9" fillId="0" borderId="21" xfId="58" applyNumberFormat="1" applyFont="1" applyFill="1" applyBorder="1" applyAlignment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61">
      <selection activeCell="G84" sqref="G84"/>
    </sheetView>
  </sheetViews>
  <sheetFormatPr defaultColWidth="9.00390625" defaultRowHeight="12.75"/>
  <cols>
    <col min="1" max="1" width="43.375" style="0" customWidth="1"/>
    <col min="2" max="2" width="10.75390625" style="0" customWidth="1"/>
    <col min="3" max="3" width="10.375" style="0" customWidth="1"/>
    <col min="4" max="4" width="11.00390625" style="0" customWidth="1"/>
    <col min="5" max="5" width="10.625" style="0" customWidth="1"/>
    <col min="6" max="6" width="9.25390625" style="0" customWidth="1"/>
    <col min="7" max="8" width="10.875" style="0" customWidth="1"/>
    <col min="9" max="9" width="13.00390625" style="0" customWidth="1"/>
  </cols>
  <sheetData>
    <row r="1" spans="1:9" ht="15.75">
      <c r="A1" s="94" t="s">
        <v>38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73</v>
      </c>
      <c r="B2" s="95"/>
      <c r="C2" s="95"/>
      <c r="D2" s="95"/>
      <c r="E2" s="95"/>
      <c r="F2" s="95"/>
      <c r="G2" s="95"/>
      <c r="H2" s="95"/>
      <c r="I2" s="95"/>
    </row>
    <row r="3" spans="1:9" ht="15.75">
      <c r="A3" s="96" t="s">
        <v>84</v>
      </c>
      <c r="B3" s="96"/>
      <c r="C3" s="96"/>
      <c r="D3" s="96"/>
      <c r="E3" s="96"/>
      <c r="F3" s="96"/>
      <c r="G3" s="96"/>
      <c r="H3" s="96"/>
      <c r="I3" s="96"/>
    </row>
    <row r="4" spans="1:7" ht="15.75" thickBot="1">
      <c r="A4" s="2"/>
      <c r="B4" s="2"/>
      <c r="C4" s="2"/>
      <c r="D4" s="2"/>
      <c r="E4" s="7"/>
      <c r="F4" s="8"/>
      <c r="G4" s="1" t="s">
        <v>61</v>
      </c>
    </row>
    <row r="5" spans="1:9" ht="37.5" customHeight="1" thickBot="1">
      <c r="A5" s="68"/>
      <c r="B5" s="89">
        <v>2022</v>
      </c>
      <c r="C5" s="90"/>
      <c r="D5" s="91"/>
      <c r="E5" s="89">
        <v>2023</v>
      </c>
      <c r="F5" s="90"/>
      <c r="G5" s="90"/>
      <c r="H5" s="92" t="s">
        <v>85</v>
      </c>
      <c r="I5" s="93"/>
    </row>
    <row r="6" spans="1:9" ht="24.75" thickBot="1">
      <c r="A6" s="69" t="s">
        <v>1</v>
      </c>
      <c r="B6" s="34" t="s">
        <v>30</v>
      </c>
      <c r="C6" s="25" t="s">
        <v>31</v>
      </c>
      <c r="D6" s="39" t="s">
        <v>17</v>
      </c>
      <c r="E6" s="34" t="s">
        <v>30</v>
      </c>
      <c r="F6" s="25" t="s">
        <v>31</v>
      </c>
      <c r="G6" s="35" t="s">
        <v>17</v>
      </c>
      <c r="H6" s="26" t="s">
        <v>82</v>
      </c>
      <c r="I6" s="25" t="s">
        <v>83</v>
      </c>
    </row>
    <row r="7" spans="1:9" ht="13.5" thickBot="1">
      <c r="A7" s="32">
        <v>1</v>
      </c>
      <c r="B7" s="38">
        <v>2</v>
      </c>
      <c r="C7" s="41">
        <v>3</v>
      </c>
      <c r="D7" s="40">
        <v>4</v>
      </c>
      <c r="E7" s="32">
        <v>5</v>
      </c>
      <c r="F7" s="36">
        <v>6</v>
      </c>
      <c r="G7" s="37">
        <v>7</v>
      </c>
      <c r="H7" s="32">
        <v>8</v>
      </c>
      <c r="I7" s="33">
        <v>9</v>
      </c>
    </row>
    <row r="8" spans="1:9" ht="12.75">
      <c r="A8" s="70" t="s">
        <v>18</v>
      </c>
      <c r="B8" s="71">
        <f>B9+B12+B13+B17+B18+B19+B21+B22+B23+B24+B11</f>
        <v>285964.9</v>
      </c>
      <c r="C8" s="72">
        <f>C9+C12+C13+C17+C18+C19+C21+C22+C23+C24+C11</f>
        <v>133878.7</v>
      </c>
      <c r="D8" s="73">
        <f>C8/B8*100</f>
        <v>46.81647992463411</v>
      </c>
      <c r="E8" s="71">
        <f>E9+E12+E13+E17+E18+E19+E21+E22+E23+E24+E11</f>
        <v>240989</v>
      </c>
      <c r="F8" s="72">
        <f>F9+F12+F13+F17+F18+F19+F21+F22+F23+F24+F11</f>
        <v>57812.1</v>
      </c>
      <c r="G8" s="73">
        <f>F8/E8*100</f>
        <v>23.98951819377648</v>
      </c>
      <c r="H8" s="74">
        <f>E8/B8</f>
        <v>0.8427223061291788</v>
      </c>
      <c r="I8" s="75">
        <f>F8/C8</f>
        <v>0.4318244799210031</v>
      </c>
    </row>
    <row r="9" spans="1:9" ht="12.75">
      <c r="A9" s="27" t="s">
        <v>15</v>
      </c>
      <c r="B9" s="46">
        <f>B10</f>
        <v>119178</v>
      </c>
      <c r="C9" s="45">
        <f>C10</f>
        <v>29098.4</v>
      </c>
      <c r="D9" s="47">
        <f>C9/B9*100</f>
        <v>24.415915689137258</v>
      </c>
      <c r="E9" s="46">
        <f>E10</f>
        <v>138787</v>
      </c>
      <c r="F9" s="45">
        <f>F10</f>
        <v>32452.6</v>
      </c>
      <c r="G9" s="47">
        <f aca="true" t="shared" si="0" ref="G9:G34">F9/E9*100</f>
        <v>23.383025787717866</v>
      </c>
      <c r="H9" s="61">
        <f aca="true" t="shared" si="1" ref="H9:I24">E9/B9</f>
        <v>1.164535400829012</v>
      </c>
      <c r="I9" s="42">
        <f t="shared" si="1"/>
        <v>1.1152709427322463</v>
      </c>
    </row>
    <row r="10" spans="1:9" ht="12.75">
      <c r="A10" s="28" t="s">
        <v>0</v>
      </c>
      <c r="B10" s="50">
        <v>119178</v>
      </c>
      <c r="C10" s="49">
        <v>29098.4</v>
      </c>
      <c r="D10" s="51">
        <f>C10/B10*100</f>
        <v>24.415915689137258</v>
      </c>
      <c r="E10" s="50">
        <v>138787</v>
      </c>
      <c r="F10" s="49">
        <v>32452.6</v>
      </c>
      <c r="G10" s="51">
        <f t="shared" si="0"/>
        <v>23.383025787717866</v>
      </c>
      <c r="H10" s="62">
        <f t="shared" si="1"/>
        <v>1.164535400829012</v>
      </c>
      <c r="I10" s="43">
        <f t="shared" si="1"/>
        <v>1.1152709427322463</v>
      </c>
    </row>
    <row r="11" spans="1:9" ht="12.75">
      <c r="A11" s="27" t="s">
        <v>76</v>
      </c>
      <c r="B11" s="46">
        <v>14480</v>
      </c>
      <c r="C11" s="52">
        <v>3736</v>
      </c>
      <c r="D11" s="51">
        <f>C11/B11*100</f>
        <v>25.80110497237569</v>
      </c>
      <c r="E11" s="46">
        <v>15650</v>
      </c>
      <c r="F11" s="52">
        <v>4205.4</v>
      </c>
      <c r="G11" s="51">
        <f t="shared" si="0"/>
        <v>26.871565495207665</v>
      </c>
      <c r="H11" s="61">
        <f t="shared" si="1"/>
        <v>1.0808011049723756</v>
      </c>
      <c r="I11" s="42">
        <f t="shared" si="1"/>
        <v>1.125642398286938</v>
      </c>
    </row>
    <row r="12" spans="1:9" ht="12.75">
      <c r="A12" s="27" t="s">
        <v>2</v>
      </c>
      <c r="B12" s="46">
        <v>23380</v>
      </c>
      <c r="C12" s="52">
        <v>13282.4</v>
      </c>
      <c r="D12" s="47">
        <f aca="true" t="shared" si="2" ref="D12:D21">C12/B12*100</f>
        <v>56.8109495295124</v>
      </c>
      <c r="E12" s="46">
        <v>28380</v>
      </c>
      <c r="F12" s="52">
        <v>7727.8</v>
      </c>
      <c r="G12" s="47">
        <f t="shared" si="0"/>
        <v>27.229739252995067</v>
      </c>
      <c r="H12" s="61">
        <f t="shared" si="1"/>
        <v>1.213857998289136</v>
      </c>
      <c r="I12" s="42">
        <f t="shared" si="1"/>
        <v>0.5818075046678312</v>
      </c>
    </row>
    <row r="13" spans="1:9" ht="12.75">
      <c r="A13" s="27" t="s">
        <v>3</v>
      </c>
      <c r="B13" s="46">
        <f>B14+B15+B16</f>
        <v>16645</v>
      </c>
      <c r="C13" s="45">
        <f>C14+C15+C16</f>
        <v>3798.6</v>
      </c>
      <c r="D13" s="47">
        <f t="shared" si="2"/>
        <v>22.821267647942324</v>
      </c>
      <c r="E13" s="46">
        <f>E14+E15+E16</f>
        <v>16845</v>
      </c>
      <c r="F13" s="45">
        <f>F14+F15+F16</f>
        <v>2014.4</v>
      </c>
      <c r="G13" s="47">
        <f t="shared" si="0"/>
        <v>11.958444642327102</v>
      </c>
      <c r="H13" s="61">
        <f t="shared" si="1"/>
        <v>1.0120156203063984</v>
      </c>
      <c r="I13" s="42">
        <f t="shared" si="1"/>
        <v>0.5303006370768178</v>
      </c>
    </row>
    <row r="14" spans="1:9" ht="12.75">
      <c r="A14" s="28" t="s">
        <v>78</v>
      </c>
      <c r="B14" s="50">
        <v>2100</v>
      </c>
      <c r="C14" s="48">
        <v>334.1</v>
      </c>
      <c r="D14" s="47">
        <f t="shared" si="2"/>
        <v>15.90952380952381</v>
      </c>
      <c r="E14" s="50">
        <v>2100</v>
      </c>
      <c r="F14" s="48">
        <v>206.3</v>
      </c>
      <c r="G14" s="47">
        <f t="shared" si="0"/>
        <v>9.823809523809524</v>
      </c>
      <c r="H14" s="62">
        <f t="shared" si="1"/>
        <v>1</v>
      </c>
      <c r="I14" s="43">
        <f t="shared" si="1"/>
        <v>0.6174797964681233</v>
      </c>
    </row>
    <row r="15" spans="1:9" ht="12.75">
      <c r="A15" s="28" t="s">
        <v>8</v>
      </c>
      <c r="B15" s="50">
        <v>545</v>
      </c>
      <c r="C15" s="48">
        <v>75</v>
      </c>
      <c r="D15" s="47">
        <f t="shared" si="2"/>
        <v>13.761467889908257</v>
      </c>
      <c r="E15" s="50">
        <v>545</v>
      </c>
      <c r="F15" s="48">
        <v>71.3</v>
      </c>
      <c r="G15" s="47">
        <f t="shared" si="0"/>
        <v>13.082568807339449</v>
      </c>
      <c r="H15" s="62">
        <f t="shared" si="1"/>
        <v>1</v>
      </c>
      <c r="I15" s="43">
        <f t="shared" si="1"/>
        <v>0.9506666666666667</v>
      </c>
    </row>
    <row r="16" spans="1:9" ht="12.75">
      <c r="A16" s="28" t="s">
        <v>77</v>
      </c>
      <c r="B16" s="50">
        <v>14000</v>
      </c>
      <c r="C16" s="48">
        <v>3389.5</v>
      </c>
      <c r="D16" s="47">
        <f t="shared" si="2"/>
        <v>24.210714285714285</v>
      </c>
      <c r="E16" s="50">
        <v>14200</v>
      </c>
      <c r="F16" s="48">
        <v>1736.8</v>
      </c>
      <c r="G16" s="47">
        <f t="shared" si="0"/>
        <v>12.230985915492958</v>
      </c>
      <c r="H16" s="62">
        <f t="shared" si="1"/>
        <v>1.0142857142857142</v>
      </c>
      <c r="I16" s="43">
        <f t="shared" si="1"/>
        <v>0.5124059595810592</v>
      </c>
    </row>
    <row r="17" spans="1:9" ht="12.75">
      <c r="A17" s="27" t="s">
        <v>19</v>
      </c>
      <c r="B17" s="46">
        <v>2680</v>
      </c>
      <c r="C17" s="52">
        <v>794</v>
      </c>
      <c r="D17" s="47">
        <f t="shared" si="2"/>
        <v>29.626865671641788</v>
      </c>
      <c r="E17" s="46">
        <v>3100</v>
      </c>
      <c r="F17" s="52">
        <v>745.1</v>
      </c>
      <c r="G17" s="47">
        <f t="shared" si="0"/>
        <v>24.03548387096774</v>
      </c>
      <c r="H17" s="61">
        <f t="shared" si="1"/>
        <v>1.1567164179104477</v>
      </c>
      <c r="I17" s="42">
        <f t="shared" si="1"/>
        <v>0.9384130982367759</v>
      </c>
    </row>
    <row r="18" spans="1:9" ht="36">
      <c r="A18" s="27" t="s">
        <v>36</v>
      </c>
      <c r="B18" s="46">
        <v>29780</v>
      </c>
      <c r="C18" s="52">
        <v>7221.4</v>
      </c>
      <c r="D18" s="47">
        <f t="shared" si="2"/>
        <v>24.24916051040967</v>
      </c>
      <c r="E18" s="46">
        <v>31246</v>
      </c>
      <c r="F18" s="52">
        <v>8280.5</v>
      </c>
      <c r="G18" s="47">
        <f t="shared" si="0"/>
        <v>26.500992126992255</v>
      </c>
      <c r="H18" s="61">
        <f t="shared" si="1"/>
        <v>1.0492276695768972</v>
      </c>
      <c r="I18" s="42">
        <f t="shared" si="1"/>
        <v>1.1466613122109286</v>
      </c>
    </row>
    <row r="19" spans="1:9" ht="24">
      <c r="A19" s="27" t="s">
        <v>9</v>
      </c>
      <c r="B19" s="46">
        <f>B20</f>
        <v>167</v>
      </c>
      <c r="C19" s="45">
        <f>C20</f>
        <v>376</v>
      </c>
      <c r="D19" s="47">
        <f t="shared" si="2"/>
        <v>225.14970059880238</v>
      </c>
      <c r="E19" s="46">
        <f>E20</f>
        <v>747</v>
      </c>
      <c r="F19" s="45">
        <f>F20</f>
        <v>426.4</v>
      </c>
      <c r="G19" s="47">
        <f t="shared" si="0"/>
        <v>57.08165997322624</v>
      </c>
      <c r="H19" s="61">
        <f t="shared" si="1"/>
        <v>4.473053892215569</v>
      </c>
      <c r="I19" s="42">
        <f t="shared" si="1"/>
        <v>1.1340425531914893</v>
      </c>
    </row>
    <row r="20" spans="1:9" ht="12.75">
      <c r="A20" s="28" t="s">
        <v>10</v>
      </c>
      <c r="B20" s="50">
        <v>167</v>
      </c>
      <c r="C20" s="49">
        <v>376</v>
      </c>
      <c r="D20" s="51">
        <f t="shared" si="2"/>
        <v>225.14970059880238</v>
      </c>
      <c r="E20" s="50">
        <v>747</v>
      </c>
      <c r="F20" s="49">
        <v>426.4</v>
      </c>
      <c r="G20" s="51">
        <f t="shared" si="0"/>
        <v>57.08165997322624</v>
      </c>
      <c r="H20" s="62">
        <f t="shared" si="1"/>
        <v>4.473053892215569</v>
      </c>
      <c r="I20" s="43">
        <f t="shared" si="1"/>
        <v>1.1340425531914893</v>
      </c>
    </row>
    <row r="21" spans="1:9" ht="24">
      <c r="A21" s="27" t="s">
        <v>11</v>
      </c>
      <c r="B21" s="46">
        <v>2420</v>
      </c>
      <c r="C21" s="52">
        <v>579.3</v>
      </c>
      <c r="D21" s="47">
        <f t="shared" si="2"/>
        <v>23.93801652892562</v>
      </c>
      <c r="E21" s="46">
        <v>2420</v>
      </c>
      <c r="F21" s="52">
        <v>593.7</v>
      </c>
      <c r="G21" s="47">
        <f t="shared" si="0"/>
        <v>24.53305785123967</v>
      </c>
      <c r="H21" s="61">
        <f t="shared" si="1"/>
        <v>1</v>
      </c>
      <c r="I21" s="42">
        <f t="shared" si="1"/>
        <v>1.0248575867426206</v>
      </c>
    </row>
    <row r="22" spans="1:9" ht="24">
      <c r="A22" s="27" t="s">
        <v>20</v>
      </c>
      <c r="B22" s="46">
        <v>76500</v>
      </c>
      <c r="C22" s="52">
        <v>74686.7</v>
      </c>
      <c r="D22" s="47">
        <f>C22/B22*100</f>
        <v>97.62967320261437</v>
      </c>
      <c r="E22" s="46">
        <v>1100</v>
      </c>
      <c r="F22" s="52">
        <v>1287</v>
      </c>
      <c r="G22" s="47">
        <f t="shared" si="0"/>
        <v>117</v>
      </c>
      <c r="H22" s="61">
        <f t="shared" si="1"/>
        <v>0.01437908496732026</v>
      </c>
      <c r="I22" s="42">
        <f t="shared" si="1"/>
        <v>0.01723198374007688</v>
      </c>
    </row>
    <row r="23" spans="1:9" ht="12.75">
      <c r="A23" s="27" t="s">
        <v>21</v>
      </c>
      <c r="B23" s="46">
        <v>200</v>
      </c>
      <c r="C23" s="52">
        <v>174.1</v>
      </c>
      <c r="D23" s="47">
        <f>C23/B23*100</f>
        <v>87.05</v>
      </c>
      <c r="E23" s="46">
        <v>600</v>
      </c>
      <c r="F23" s="52">
        <v>56.2</v>
      </c>
      <c r="G23" s="47">
        <f t="shared" si="0"/>
        <v>9.366666666666667</v>
      </c>
      <c r="H23" s="61">
        <f t="shared" si="1"/>
        <v>3</v>
      </c>
      <c r="I23" s="42">
        <f t="shared" si="1"/>
        <v>0.32280298678920166</v>
      </c>
    </row>
    <row r="24" spans="1:9" ht="12.75">
      <c r="A24" s="27" t="s">
        <v>4</v>
      </c>
      <c r="B24" s="46">
        <v>534.9</v>
      </c>
      <c r="C24" s="52">
        <v>131.8</v>
      </c>
      <c r="D24" s="47">
        <f>C24/B24*100</f>
        <v>24.640119648532437</v>
      </c>
      <c r="E24" s="46">
        <v>2114</v>
      </c>
      <c r="F24" s="52">
        <v>23</v>
      </c>
      <c r="G24" s="47">
        <f t="shared" si="0"/>
        <v>1.0879848628192998</v>
      </c>
      <c r="H24" s="61">
        <f t="shared" si="1"/>
        <v>3.9521405870256126</v>
      </c>
      <c r="I24" s="42">
        <f t="shared" si="1"/>
        <v>0.1745068285280728</v>
      </c>
    </row>
    <row r="25" spans="1:9" ht="12.75">
      <c r="A25" s="76" t="s">
        <v>16</v>
      </c>
      <c r="B25" s="77">
        <f>B26+B32+B33</f>
        <v>1209674</v>
      </c>
      <c r="C25" s="78">
        <f>C26+C32+C33</f>
        <v>186641.19999999998</v>
      </c>
      <c r="D25" s="79">
        <f aca="true" t="shared" si="3" ref="D25:D33">C25/B25*100</f>
        <v>15.429049479446528</v>
      </c>
      <c r="E25" s="77">
        <f>E26+E32+E33</f>
        <v>1316688.8</v>
      </c>
      <c r="F25" s="78">
        <f>F26+F32+F33</f>
        <v>278187.3</v>
      </c>
      <c r="G25" s="79">
        <f t="shared" si="0"/>
        <v>21.127794206193595</v>
      </c>
      <c r="H25" s="80">
        <f aca="true" t="shared" si="4" ref="H25:I82">E25/B25</f>
        <v>1.088465818063379</v>
      </c>
      <c r="I25" s="81">
        <f t="shared" si="4"/>
        <v>1.4904924528989314</v>
      </c>
    </row>
    <row r="26" spans="1:9" ht="36">
      <c r="A26" s="28" t="s">
        <v>22</v>
      </c>
      <c r="B26" s="50">
        <f>B27+B28+B29+B30</f>
        <v>1204674</v>
      </c>
      <c r="C26" s="48">
        <f>C27+C28+C29+C30</f>
        <v>186342.69999999998</v>
      </c>
      <c r="D26" s="51">
        <f t="shared" si="3"/>
        <v>15.468309268731623</v>
      </c>
      <c r="E26" s="50">
        <v>1311688.8</v>
      </c>
      <c r="F26" s="48">
        <v>277911.8</v>
      </c>
      <c r="G26" s="51">
        <f t="shared" si="0"/>
        <v>21.18732735996526</v>
      </c>
      <c r="H26" s="62">
        <f t="shared" si="4"/>
        <v>1.0888329954825953</v>
      </c>
      <c r="I26" s="43">
        <f t="shared" si="4"/>
        <v>1.4914015950182111</v>
      </c>
    </row>
    <row r="27" spans="1:9" ht="24">
      <c r="A27" s="28" t="s">
        <v>23</v>
      </c>
      <c r="B27" s="50">
        <v>329944</v>
      </c>
      <c r="C27" s="49">
        <v>65888.9</v>
      </c>
      <c r="D27" s="51">
        <f t="shared" si="3"/>
        <v>19.969722134665275</v>
      </c>
      <c r="E27" s="50">
        <v>393188</v>
      </c>
      <c r="F27" s="49">
        <v>120174.1</v>
      </c>
      <c r="G27" s="51">
        <f t="shared" si="0"/>
        <v>30.564030438365364</v>
      </c>
      <c r="H27" s="62">
        <f t="shared" si="4"/>
        <v>1.1916810125354607</v>
      </c>
      <c r="I27" s="43">
        <f t="shared" si="4"/>
        <v>1.8238899116543152</v>
      </c>
    </row>
    <row r="28" spans="1:9" ht="24">
      <c r="A28" s="28" t="s">
        <v>24</v>
      </c>
      <c r="B28" s="50">
        <v>301287.3</v>
      </c>
      <c r="C28" s="49">
        <v>5034.5</v>
      </c>
      <c r="D28" s="51">
        <f t="shared" si="3"/>
        <v>1.6709964210240524</v>
      </c>
      <c r="E28" s="50">
        <v>177380.9</v>
      </c>
      <c r="F28" s="49">
        <v>5032.5</v>
      </c>
      <c r="G28" s="51">
        <f t="shared" si="0"/>
        <v>2.837114931765483</v>
      </c>
      <c r="H28" s="62">
        <f t="shared" si="4"/>
        <v>0.5887433688708419</v>
      </c>
      <c r="I28" s="43">
        <f t="shared" si="4"/>
        <v>0.9996027410865032</v>
      </c>
    </row>
    <row r="29" spans="1:9" ht="24">
      <c r="A29" s="28" t="s">
        <v>25</v>
      </c>
      <c r="B29" s="50">
        <v>555873.5</v>
      </c>
      <c r="C29" s="49">
        <v>111220</v>
      </c>
      <c r="D29" s="51">
        <f t="shared" si="3"/>
        <v>20.00814933613493</v>
      </c>
      <c r="E29" s="50">
        <v>723550.7</v>
      </c>
      <c r="F29" s="49">
        <v>148590</v>
      </c>
      <c r="G29" s="51">
        <f t="shared" si="0"/>
        <v>20.53622503578533</v>
      </c>
      <c r="H29" s="62">
        <f t="shared" si="4"/>
        <v>1.3016463278065962</v>
      </c>
      <c r="I29" s="43">
        <f t="shared" si="4"/>
        <v>1.336000719295091</v>
      </c>
    </row>
    <row r="30" spans="1:9" ht="12.75">
      <c r="A30" s="28" t="s">
        <v>26</v>
      </c>
      <c r="B30" s="50">
        <v>17569.2</v>
      </c>
      <c r="C30" s="49">
        <v>4199.3</v>
      </c>
      <c r="D30" s="51">
        <f t="shared" si="3"/>
        <v>23.901486692621177</v>
      </c>
      <c r="E30" s="50">
        <v>17569.2</v>
      </c>
      <c r="F30" s="49">
        <v>4115.2</v>
      </c>
      <c r="G30" s="51">
        <f t="shared" si="0"/>
        <v>23.422808095986156</v>
      </c>
      <c r="H30" s="62">
        <f t="shared" si="4"/>
        <v>1</v>
      </c>
      <c r="I30" s="43">
        <f t="shared" si="4"/>
        <v>0.9799728526182935</v>
      </c>
    </row>
    <row r="31" spans="1:9" ht="24">
      <c r="A31" s="28" t="s">
        <v>86</v>
      </c>
      <c r="B31" s="50">
        <v>0</v>
      </c>
      <c r="C31" s="49">
        <v>0</v>
      </c>
      <c r="D31" s="51" t="e">
        <f t="shared" si="3"/>
        <v>#DIV/0!</v>
      </c>
      <c r="E31" s="50">
        <v>0</v>
      </c>
      <c r="F31" s="49">
        <v>139.1</v>
      </c>
      <c r="G31" s="51" t="e">
        <f t="shared" si="0"/>
        <v>#DIV/0!</v>
      </c>
      <c r="H31" s="62" t="e">
        <f t="shared" si="4"/>
        <v>#DIV/0!</v>
      </c>
      <c r="I31" s="43" t="e">
        <f t="shared" si="4"/>
        <v>#DIV/0!</v>
      </c>
    </row>
    <row r="32" spans="1:9" ht="12.75">
      <c r="A32" s="28" t="s">
        <v>62</v>
      </c>
      <c r="B32" s="50">
        <v>5000</v>
      </c>
      <c r="C32" s="49">
        <v>298.5</v>
      </c>
      <c r="D32" s="51">
        <f t="shared" si="3"/>
        <v>5.970000000000001</v>
      </c>
      <c r="E32" s="50">
        <v>5000</v>
      </c>
      <c r="F32" s="49">
        <v>275.7</v>
      </c>
      <c r="G32" s="51">
        <f t="shared" si="0"/>
        <v>5.513999999999999</v>
      </c>
      <c r="H32" s="62">
        <f t="shared" si="4"/>
        <v>1</v>
      </c>
      <c r="I32" s="43">
        <f t="shared" si="4"/>
        <v>0.9236180904522613</v>
      </c>
    </row>
    <row r="33" spans="1:9" ht="48">
      <c r="A33" s="28" t="s">
        <v>63</v>
      </c>
      <c r="B33" s="50"/>
      <c r="C33" s="49"/>
      <c r="D33" s="51" t="e">
        <f t="shared" si="3"/>
        <v>#DIV/0!</v>
      </c>
      <c r="E33" s="50">
        <v>0</v>
      </c>
      <c r="F33" s="49">
        <v>-0.2</v>
      </c>
      <c r="G33" s="51" t="e">
        <f t="shared" si="0"/>
        <v>#DIV/0!</v>
      </c>
      <c r="H33" s="62" t="e">
        <f t="shared" si="4"/>
        <v>#DIV/0!</v>
      </c>
      <c r="I33" s="43" t="e">
        <f t="shared" si="4"/>
        <v>#DIV/0!</v>
      </c>
    </row>
    <row r="34" spans="1:9" ht="12.75">
      <c r="A34" s="82" t="s">
        <v>27</v>
      </c>
      <c r="B34" s="83">
        <f>B8+B25</f>
        <v>1495638.9</v>
      </c>
      <c r="C34" s="84">
        <f>C8+C25</f>
        <v>320519.9</v>
      </c>
      <c r="D34" s="85">
        <f>C34/B34*100</f>
        <v>21.43029978693387</v>
      </c>
      <c r="E34" s="83">
        <f>E8+E25</f>
        <v>1557677.8</v>
      </c>
      <c r="F34" s="84">
        <f>F8+F25</f>
        <v>335999.39999999997</v>
      </c>
      <c r="G34" s="85">
        <f t="shared" si="0"/>
        <v>21.57053275073959</v>
      </c>
      <c r="H34" s="86">
        <f t="shared" si="4"/>
        <v>1.0414798652268273</v>
      </c>
      <c r="I34" s="87">
        <f t="shared" si="4"/>
        <v>1.0482949732606304</v>
      </c>
    </row>
    <row r="35" spans="1:9" ht="12.75">
      <c r="A35" s="29"/>
      <c r="B35" s="53"/>
      <c r="C35" s="54"/>
      <c r="D35" s="55"/>
      <c r="E35" s="53"/>
      <c r="F35" s="54"/>
      <c r="G35" s="55"/>
      <c r="H35" s="63" t="e">
        <f t="shared" si="4"/>
        <v>#DIV/0!</v>
      </c>
      <c r="I35" s="44" t="e">
        <f t="shared" si="4"/>
        <v>#DIV/0!</v>
      </c>
    </row>
    <row r="36" spans="1:9" ht="12.75">
      <c r="A36" s="76" t="s">
        <v>12</v>
      </c>
      <c r="B36" s="77">
        <f>SUM(B37:B44)</f>
        <v>97614.1</v>
      </c>
      <c r="C36" s="78">
        <f>SUM(C37:C44)</f>
        <v>21660.5</v>
      </c>
      <c r="D36" s="79">
        <f aca="true" t="shared" si="5" ref="D36:D42">C36/B36*100</f>
        <v>22.189929528623427</v>
      </c>
      <c r="E36" s="77">
        <f>SUM(E37:E44)</f>
        <v>101458.7</v>
      </c>
      <c r="F36" s="78">
        <f>SUM(F37:F44)</f>
        <v>28510.100000000002</v>
      </c>
      <c r="G36" s="79">
        <f aca="true" t="shared" si="6" ref="G36:G47">F36/E36*100</f>
        <v>28.1002023483447</v>
      </c>
      <c r="H36" s="80">
        <f t="shared" si="4"/>
        <v>1.0393857034998017</v>
      </c>
      <c r="I36" s="81">
        <f t="shared" si="4"/>
        <v>1.3162253872255951</v>
      </c>
    </row>
    <row r="37" spans="1:9" ht="36">
      <c r="A37" s="28" t="s">
        <v>39</v>
      </c>
      <c r="B37" s="57">
        <v>2000</v>
      </c>
      <c r="C37" s="49">
        <v>426.7</v>
      </c>
      <c r="D37" s="51">
        <f t="shared" si="5"/>
        <v>21.334999999999997</v>
      </c>
      <c r="E37" s="57">
        <v>2080</v>
      </c>
      <c r="F37" s="49">
        <v>620.7</v>
      </c>
      <c r="G37" s="51">
        <f t="shared" si="6"/>
        <v>29.841346153846153</v>
      </c>
      <c r="H37" s="62">
        <f t="shared" si="4"/>
        <v>1.04</v>
      </c>
      <c r="I37" s="43">
        <f t="shared" si="4"/>
        <v>1.454651980314038</v>
      </c>
    </row>
    <row r="38" spans="1:9" ht="36">
      <c r="A38" s="28" t="s">
        <v>40</v>
      </c>
      <c r="B38" s="57">
        <v>1818</v>
      </c>
      <c r="C38" s="49">
        <v>452.7</v>
      </c>
      <c r="D38" s="51">
        <f t="shared" si="5"/>
        <v>24.900990099009903</v>
      </c>
      <c r="E38" s="57">
        <v>2050</v>
      </c>
      <c r="F38" s="49">
        <v>528</v>
      </c>
      <c r="G38" s="51">
        <f t="shared" si="6"/>
        <v>25.75609756097561</v>
      </c>
      <c r="H38" s="62">
        <f t="shared" si="4"/>
        <v>1.1276127612761275</v>
      </c>
      <c r="I38" s="43">
        <f t="shared" si="4"/>
        <v>1.166335321404904</v>
      </c>
    </row>
    <row r="39" spans="1:9" ht="48">
      <c r="A39" s="28" t="s">
        <v>41</v>
      </c>
      <c r="B39" s="57">
        <v>71512.8</v>
      </c>
      <c r="C39" s="49">
        <v>16037.4</v>
      </c>
      <c r="D39" s="51">
        <f t="shared" si="5"/>
        <v>22.425915360606773</v>
      </c>
      <c r="E39" s="57">
        <v>74475</v>
      </c>
      <c r="F39" s="49">
        <v>21070.2</v>
      </c>
      <c r="G39" s="51">
        <f t="shared" si="6"/>
        <v>28.291641490433033</v>
      </c>
      <c r="H39" s="62">
        <f t="shared" si="4"/>
        <v>1.0414219552303923</v>
      </c>
      <c r="I39" s="43">
        <f t="shared" si="4"/>
        <v>1.3138164540386847</v>
      </c>
    </row>
    <row r="40" spans="1:9" ht="12.75">
      <c r="A40" s="28" t="s">
        <v>69</v>
      </c>
      <c r="B40" s="57">
        <v>25.5</v>
      </c>
      <c r="C40" s="49">
        <v>0</v>
      </c>
      <c r="D40" s="51">
        <f t="shared" si="5"/>
        <v>0</v>
      </c>
      <c r="E40" s="57">
        <v>0.5</v>
      </c>
      <c r="F40" s="49">
        <v>0</v>
      </c>
      <c r="G40" s="51">
        <f t="shared" si="6"/>
        <v>0</v>
      </c>
      <c r="H40" s="62">
        <f t="shared" si="4"/>
        <v>0.0196078431372549</v>
      </c>
      <c r="I40" s="43" t="e">
        <f t="shared" si="4"/>
        <v>#DIV/0!</v>
      </c>
    </row>
    <row r="41" spans="1:9" ht="36">
      <c r="A41" s="28" t="s">
        <v>42</v>
      </c>
      <c r="B41" s="57">
        <v>9127</v>
      </c>
      <c r="C41" s="49">
        <v>1867.2</v>
      </c>
      <c r="D41" s="51">
        <f t="shared" si="5"/>
        <v>20.457981812205546</v>
      </c>
      <c r="E41" s="57">
        <v>9725</v>
      </c>
      <c r="F41" s="49">
        <v>2572.3</v>
      </c>
      <c r="G41" s="51">
        <f t="shared" si="6"/>
        <v>26.450385604113112</v>
      </c>
      <c r="H41" s="62">
        <f t="shared" si="4"/>
        <v>1.065519886052372</v>
      </c>
      <c r="I41" s="43">
        <f t="shared" si="4"/>
        <v>1.3776242502142246</v>
      </c>
    </row>
    <row r="42" spans="1:9" ht="12.75">
      <c r="A42" s="28" t="s">
        <v>74</v>
      </c>
      <c r="B42" s="57">
        <v>0</v>
      </c>
      <c r="C42" s="49">
        <v>0</v>
      </c>
      <c r="D42" s="51" t="e">
        <f t="shared" si="5"/>
        <v>#DIV/0!</v>
      </c>
      <c r="E42" s="57">
        <v>15</v>
      </c>
      <c r="F42" s="49">
        <v>0</v>
      </c>
      <c r="G42" s="51">
        <f t="shared" si="6"/>
        <v>0</v>
      </c>
      <c r="H42" s="62" t="e">
        <f t="shared" si="4"/>
        <v>#DIV/0!</v>
      </c>
      <c r="I42" s="43" t="e">
        <f t="shared" si="4"/>
        <v>#DIV/0!</v>
      </c>
    </row>
    <row r="43" spans="1:9" ht="12.75">
      <c r="A43" s="28" t="s">
        <v>43</v>
      </c>
      <c r="B43" s="57">
        <v>300</v>
      </c>
      <c r="C43" s="49">
        <v>0</v>
      </c>
      <c r="D43" s="51">
        <v>0</v>
      </c>
      <c r="E43" s="57">
        <v>300</v>
      </c>
      <c r="F43" s="49">
        <v>0</v>
      </c>
      <c r="G43" s="51">
        <f t="shared" si="6"/>
        <v>0</v>
      </c>
      <c r="H43" s="62">
        <f t="shared" si="4"/>
        <v>1</v>
      </c>
      <c r="I43" s="43" t="e">
        <f t="shared" si="4"/>
        <v>#DIV/0!</v>
      </c>
    </row>
    <row r="44" spans="1:9" ht="12.75">
      <c r="A44" s="28" t="s">
        <v>44</v>
      </c>
      <c r="B44" s="57">
        <v>12830.8</v>
      </c>
      <c r="C44" s="49">
        <v>2876.5</v>
      </c>
      <c r="D44" s="51">
        <f aca="true" t="shared" si="7" ref="D44:D50">C44/B44*100</f>
        <v>22.41871122611217</v>
      </c>
      <c r="E44" s="57">
        <v>12813.2</v>
      </c>
      <c r="F44" s="49">
        <v>3718.9</v>
      </c>
      <c r="G44" s="51">
        <f t="shared" si="6"/>
        <v>29.023975275497143</v>
      </c>
      <c r="H44" s="62">
        <f t="shared" si="4"/>
        <v>0.9986283006515573</v>
      </c>
      <c r="I44" s="43">
        <f t="shared" si="4"/>
        <v>1.2928559012689032</v>
      </c>
    </row>
    <row r="45" spans="1:9" ht="12.75">
      <c r="A45" s="76" t="s">
        <v>32</v>
      </c>
      <c r="B45" s="77">
        <f>B46</f>
        <v>1279.8</v>
      </c>
      <c r="C45" s="78">
        <f>C46</f>
        <v>272.4</v>
      </c>
      <c r="D45" s="79">
        <f t="shared" si="7"/>
        <v>21.284575714955462</v>
      </c>
      <c r="E45" s="77">
        <f>E46</f>
        <v>1464.7</v>
      </c>
      <c r="F45" s="78">
        <f>F46</f>
        <v>264.9</v>
      </c>
      <c r="G45" s="79">
        <f t="shared" si="6"/>
        <v>18.085614801665866</v>
      </c>
      <c r="H45" s="80">
        <f t="shared" si="4"/>
        <v>1.14447569932802</v>
      </c>
      <c r="I45" s="81">
        <f t="shared" si="4"/>
        <v>0.9724669603524229</v>
      </c>
    </row>
    <row r="46" spans="1:9" ht="12.75">
      <c r="A46" s="28" t="s">
        <v>45</v>
      </c>
      <c r="B46" s="50">
        <v>1279.8</v>
      </c>
      <c r="C46" s="49">
        <v>272.4</v>
      </c>
      <c r="D46" s="47">
        <f t="shared" si="7"/>
        <v>21.284575714955462</v>
      </c>
      <c r="E46" s="50">
        <v>1464.7</v>
      </c>
      <c r="F46" s="49">
        <v>264.9</v>
      </c>
      <c r="G46" s="47">
        <f>F46/E46*100</f>
        <v>18.085614801665866</v>
      </c>
      <c r="H46" s="62">
        <f t="shared" si="4"/>
        <v>1.14447569932802</v>
      </c>
      <c r="I46" s="43">
        <f t="shared" si="4"/>
        <v>0.9724669603524229</v>
      </c>
    </row>
    <row r="47" spans="1:9" ht="24">
      <c r="A47" s="76" t="s">
        <v>13</v>
      </c>
      <c r="B47" s="77">
        <f>B48+B49</f>
        <v>7078</v>
      </c>
      <c r="C47" s="78">
        <f>C48+C49</f>
        <v>1089.3</v>
      </c>
      <c r="D47" s="79">
        <f t="shared" si="7"/>
        <v>15.38994066120373</v>
      </c>
      <c r="E47" s="77">
        <f>E48+E49</f>
        <v>39573.1</v>
      </c>
      <c r="F47" s="78">
        <f>F48+F49</f>
        <v>1357.8</v>
      </c>
      <c r="G47" s="79">
        <f t="shared" si="6"/>
        <v>3.431118613401528</v>
      </c>
      <c r="H47" s="80">
        <f t="shared" si="4"/>
        <v>5.591000282565696</v>
      </c>
      <c r="I47" s="81">
        <f t="shared" si="4"/>
        <v>1.2464885706416966</v>
      </c>
    </row>
    <row r="48" spans="1:9" ht="12" customHeight="1">
      <c r="A48" s="30" t="s">
        <v>80</v>
      </c>
      <c r="B48" s="57">
        <v>7046.5</v>
      </c>
      <c r="C48" s="49">
        <v>1089.3</v>
      </c>
      <c r="D48" s="51">
        <f t="shared" si="7"/>
        <v>15.458738380756404</v>
      </c>
      <c r="E48" s="57">
        <v>6636.9</v>
      </c>
      <c r="F48" s="49">
        <v>1357.8</v>
      </c>
      <c r="G48" s="51">
        <f aca="true" t="shared" si="8" ref="G48:G60">F48/E48*100</f>
        <v>20.458346517199296</v>
      </c>
      <c r="H48" s="66">
        <f>E48/B48</f>
        <v>0.9418718512736819</v>
      </c>
      <c r="I48" s="67">
        <f>F48/C48</f>
        <v>1.2464885706416966</v>
      </c>
    </row>
    <row r="49" spans="1:9" ht="23.25" customHeight="1">
      <c r="A49" s="30" t="s">
        <v>81</v>
      </c>
      <c r="B49" s="57">
        <v>31.5</v>
      </c>
      <c r="C49" s="49">
        <v>0</v>
      </c>
      <c r="D49" s="51">
        <f t="shared" si="7"/>
        <v>0</v>
      </c>
      <c r="E49" s="57">
        <v>32936.2</v>
      </c>
      <c r="F49" s="49">
        <v>0</v>
      </c>
      <c r="G49" s="51">
        <f t="shared" si="8"/>
        <v>0</v>
      </c>
      <c r="H49" s="66">
        <f>E49/B49</f>
        <v>1045.5936507936508</v>
      </c>
      <c r="I49" s="67" t="e">
        <f>F49/C49</f>
        <v>#DIV/0!</v>
      </c>
    </row>
    <row r="50" spans="1:9" ht="12.75">
      <c r="A50" s="76" t="s">
        <v>14</v>
      </c>
      <c r="B50" s="77">
        <f>SUM(B51:B54)</f>
        <v>126818</v>
      </c>
      <c r="C50" s="78">
        <f>SUM(C51:C54)</f>
        <v>18015.8</v>
      </c>
      <c r="D50" s="79">
        <f t="shared" si="7"/>
        <v>14.206027535523347</v>
      </c>
      <c r="E50" s="77">
        <f>SUM(E51:E54)</f>
        <v>145080.7</v>
      </c>
      <c r="F50" s="78">
        <f>SUM(F51:F54)</f>
        <v>27388.2</v>
      </c>
      <c r="G50" s="79">
        <f t="shared" si="8"/>
        <v>18.877907261269073</v>
      </c>
      <c r="H50" s="80">
        <f t="shared" si="4"/>
        <v>1.144007159866896</v>
      </c>
      <c r="I50" s="81">
        <f t="shared" si="4"/>
        <v>1.5202322405888167</v>
      </c>
    </row>
    <row r="51" spans="1:9" ht="12.75">
      <c r="A51" s="28" t="s">
        <v>64</v>
      </c>
      <c r="B51" s="57">
        <v>32373.7</v>
      </c>
      <c r="C51" s="49">
        <v>2478.1</v>
      </c>
      <c r="D51" s="51">
        <f>C51/B51*100</f>
        <v>7.654670303363533</v>
      </c>
      <c r="E51" s="57">
        <v>51005</v>
      </c>
      <c r="F51" s="49">
        <v>6433.8</v>
      </c>
      <c r="G51" s="51">
        <f t="shared" si="8"/>
        <v>12.614057445348495</v>
      </c>
      <c r="H51" s="62">
        <f t="shared" si="4"/>
        <v>1.5755072790567652</v>
      </c>
      <c r="I51" s="43">
        <f t="shared" si="4"/>
        <v>2.5962632662120173</v>
      </c>
    </row>
    <row r="52" spans="1:9" ht="12.75">
      <c r="A52" s="28" t="s">
        <v>46</v>
      </c>
      <c r="B52" s="57">
        <v>23267</v>
      </c>
      <c r="C52" s="49">
        <v>5730.2</v>
      </c>
      <c r="D52" s="51">
        <f aca="true" t="shared" si="9" ref="D52:D68">C52/B52*100</f>
        <v>24.62801392530193</v>
      </c>
      <c r="E52" s="57">
        <v>123.3</v>
      </c>
      <c r="F52" s="49">
        <v>0</v>
      </c>
      <c r="G52" s="51">
        <f t="shared" si="8"/>
        <v>0</v>
      </c>
      <c r="H52" s="62">
        <f t="shared" si="4"/>
        <v>0.00529935101216315</v>
      </c>
      <c r="I52" s="43">
        <f t="shared" si="4"/>
        <v>0</v>
      </c>
    </row>
    <row r="53" spans="1:9" ht="12.75">
      <c r="A53" s="28" t="s">
        <v>72</v>
      </c>
      <c r="B53" s="57">
        <v>63496.8</v>
      </c>
      <c r="C53" s="49">
        <v>9038.2</v>
      </c>
      <c r="D53" s="51">
        <f t="shared" si="9"/>
        <v>14.234103135906063</v>
      </c>
      <c r="E53" s="57">
        <v>23430</v>
      </c>
      <c r="F53" s="49">
        <v>6794.7</v>
      </c>
      <c r="G53" s="51">
        <f t="shared" si="8"/>
        <v>28.999999999999996</v>
      </c>
      <c r="H53" s="62">
        <f t="shared" si="4"/>
        <v>0.36899497297501604</v>
      </c>
      <c r="I53" s="43">
        <f t="shared" si="4"/>
        <v>0.7517757960655882</v>
      </c>
    </row>
    <row r="54" spans="1:9" ht="12.75">
      <c r="A54" s="28" t="s">
        <v>47</v>
      </c>
      <c r="B54" s="57">
        <v>7680.5</v>
      </c>
      <c r="C54" s="49">
        <v>769.3</v>
      </c>
      <c r="D54" s="51">
        <f t="shared" si="9"/>
        <v>10.016274982097519</v>
      </c>
      <c r="E54" s="57">
        <v>70522.4</v>
      </c>
      <c r="F54" s="49">
        <v>14159.7</v>
      </c>
      <c r="G54" s="51">
        <f t="shared" si="8"/>
        <v>20.078301362404005</v>
      </c>
      <c r="H54" s="62">
        <f t="shared" si="4"/>
        <v>9.182006379792982</v>
      </c>
      <c r="I54" s="43">
        <f t="shared" si="4"/>
        <v>18.405953464188226</v>
      </c>
    </row>
    <row r="55" spans="1:9" ht="12.75">
      <c r="A55" s="76" t="s">
        <v>5</v>
      </c>
      <c r="B55" s="77">
        <f>SUM(B56:B59)</f>
        <v>369175.4</v>
      </c>
      <c r="C55" s="78">
        <f>SUM(C56:C59)</f>
        <v>17828.600000000002</v>
      </c>
      <c r="D55" s="79">
        <f t="shared" si="9"/>
        <v>4.829303360949836</v>
      </c>
      <c r="E55" s="77">
        <f>SUM(E56:E59)</f>
        <v>185965.80000000002</v>
      </c>
      <c r="F55" s="78">
        <f>SUM(F56:F59)</f>
        <v>23479.699999999997</v>
      </c>
      <c r="G55" s="79">
        <f t="shared" si="8"/>
        <v>12.625816144688967</v>
      </c>
      <c r="H55" s="80">
        <f t="shared" si="4"/>
        <v>0.5037329139482208</v>
      </c>
      <c r="I55" s="81">
        <f t="shared" si="4"/>
        <v>1.3169682420380733</v>
      </c>
    </row>
    <row r="56" spans="1:9" ht="12.75">
      <c r="A56" s="28" t="s">
        <v>48</v>
      </c>
      <c r="B56" s="57">
        <v>1011.9</v>
      </c>
      <c r="C56" s="49">
        <v>392.1</v>
      </c>
      <c r="D56" s="51">
        <f t="shared" si="9"/>
        <v>38.74888823006226</v>
      </c>
      <c r="E56" s="57">
        <v>906</v>
      </c>
      <c r="F56" s="49">
        <v>157.8</v>
      </c>
      <c r="G56" s="51">
        <f t="shared" si="8"/>
        <v>17.41721854304636</v>
      </c>
      <c r="H56" s="62">
        <f t="shared" si="4"/>
        <v>0.8953453898606581</v>
      </c>
      <c r="I56" s="43">
        <f t="shared" si="4"/>
        <v>0.4024483550114767</v>
      </c>
    </row>
    <row r="57" spans="1:9" ht="12.75">
      <c r="A57" s="28" t="s">
        <v>49</v>
      </c>
      <c r="B57" s="57">
        <v>335460</v>
      </c>
      <c r="C57" s="49">
        <v>15067.7</v>
      </c>
      <c r="D57" s="51">
        <f t="shared" si="9"/>
        <v>4.491653252250641</v>
      </c>
      <c r="E57" s="57">
        <v>140915.7</v>
      </c>
      <c r="F57" s="49">
        <v>18254.8</v>
      </c>
      <c r="G57" s="51">
        <f t="shared" si="8"/>
        <v>12.954411751139155</v>
      </c>
      <c r="H57" s="62">
        <f t="shared" si="4"/>
        <v>0.42006707208012883</v>
      </c>
      <c r="I57" s="43">
        <f t="shared" si="4"/>
        <v>1.2115186790286505</v>
      </c>
    </row>
    <row r="58" spans="1:9" ht="12.75">
      <c r="A58" s="28" t="s">
        <v>66</v>
      </c>
      <c r="B58" s="57">
        <v>25858</v>
      </c>
      <c r="C58" s="49">
        <v>1042.6</v>
      </c>
      <c r="D58" s="51">
        <f t="shared" si="9"/>
        <v>4.032021037976642</v>
      </c>
      <c r="E58" s="57">
        <v>36556.1</v>
      </c>
      <c r="F58" s="49">
        <v>2640.1</v>
      </c>
      <c r="G58" s="51">
        <f t="shared" si="8"/>
        <v>7.2220504922571065</v>
      </c>
      <c r="H58" s="62">
        <f t="shared" si="4"/>
        <v>1.4137249593936112</v>
      </c>
      <c r="I58" s="43">
        <f t="shared" si="4"/>
        <v>2.532227124496451</v>
      </c>
    </row>
    <row r="59" spans="1:9" ht="24">
      <c r="A59" s="28" t="s">
        <v>75</v>
      </c>
      <c r="B59" s="57">
        <v>6845.5</v>
      </c>
      <c r="C59" s="49">
        <v>1326.2</v>
      </c>
      <c r="D59" s="51">
        <f t="shared" si="9"/>
        <v>19.373310934190343</v>
      </c>
      <c r="E59" s="57">
        <v>7588</v>
      </c>
      <c r="F59" s="49">
        <v>2427</v>
      </c>
      <c r="G59" s="51">
        <f t="shared" si="8"/>
        <v>31.984712704269903</v>
      </c>
      <c r="H59" s="62">
        <f t="shared" si="4"/>
        <v>1.1084654152362867</v>
      </c>
      <c r="I59" s="43">
        <f t="shared" si="4"/>
        <v>1.8300407178404463</v>
      </c>
    </row>
    <row r="60" spans="1:9" ht="12.75">
      <c r="A60" s="76" t="s">
        <v>6</v>
      </c>
      <c r="B60" s="77">
        <f>SUM(B61:B65)</f>
        <v>618211.9999999999</v>
      </c>
      <c r="C60" s="78">
        <f>SUM(C61:C65)</f>
        <v>137196.09999999998</v>
      </c>
      <c r="D60" s="79">
        <f t="shared" si="9"/>
        <v>22.19240325325293</v>
      </c>
      <c r="E60" s="77">
        <f>SUM(E61:E65)</f>
        <v>680668.7999999999</v>
      </c>
      <c r="F60" s="78">
        <f>SUM(F61:F65)</f>
        <v>151909.2</v>
      </c>
      <c r="G60" s="79">
        <f t="shared" si="8"/>
        <v>22.317638181741255</v>
      </c>
      <c r="H60" s="80">
        <f t="shared" si="4"/>
        <v>1.101028126273835</v>
      </c>
      <c r="I60" s="81">
        <f t="shared" si="4"/>
        <v>1.107241386599182</v>
      </c>
    </row>
    <row r="61" spans="1:9" ht="12.75">
      <c r="A61" s="28" t="s">
        <v>50</v>
      </c>
      <c r="B61" s="57">
        <v>184913.6</v>
      </c>
      <c r="C61" s="49">
        <v>39987.8</v>
      </c>
      <c r="D61" s="51">
        <f t="shared" si="9"/>
        <v>21.625126545586696</v>
      </c>
      <c r="E61" s="57">
        <v>197918</v>
      </c>
      <c r="F61" s="49">
        <v>41578.6</v>
      </c>
      <c r="G61" s="51">
        <f aca="true" t="shared" si="10" ref="G61:G66">F61/E61*100</f>
        <v>21.007993209308907</v>
      </c>
      <c r="H61" s="62">
        <f t="shared" si="4"/>
        <v>1.070326898616435</v>
      </c>
      <c r="I61" s="43">
        <f t="shared" si="4"/>
        <v>1.039782133550733</v>
      </c>
    </row>
    <row r="62" spans="1:9" ht="12.75">
      <c r="A62" s="28" t="s">
        <v>51</v>
      </c>
      <c r="B62" s="57">
        <v>354584.6</v>
      </c>
      <c r="C62" s="49">
        <v>80182.9</v>
      </c>
      <c r="D62" s="51">
        <f t="shared" si="9"/>
        <v>22.61319301515069</v>
      </c>
      <c r="E62" s="57">
        <v>383878.6</v>
      </c>
      <c r="F62" s="49">
        <v>85233.7</v>
      </c>
      <c r="G62" s="51">
        <f t="shared" si="10"/>
        <v>22.20329552103191</v>
      </c>
      <c r="H62" s="62">
        <f t="shared" si="4"/>
        <v>1.0826149810228645</v>
      </c>
      <c r="I62" s="43">
        <f t="shared" si="4"/>
        <v>1.0629909868563</v>
      </c>
    </row>
    <row r="63" spans="1:9" ht="12.75">
      <c r="A63" s="28" t="s">
        <v>65</v>
      </c>
      <c r="B63" s="57">
        <v>53533.6</v>
      </c>
      <c r="C63" s="49">
        <v>12495.1</v>
      </c>
      <c r="D63" s="51">
        <f t="shared" si="9"/>
        <v>23.340668290568914</v>
      </c>
      <c r="E63" s="57">
        <v>71767.4</v>
      </c>
      <c r="F63" s="49">
        <v>18745.7</v>
      </c>
      <c r="G63" s="51">
        <f t="shared" si="10"/>
        <v>26.120076803674095</v>
      </c>
      <c r="H63" s="62">
        <f t="shared" si="4"/>
        <v>1.3406047790546498</v>
      </c>
      <c r="I63" s="43">
        <f t="shared" si="4"/>
        <v>1.5002440956855088</v>
      </c>
    </row>
    <row r="64" spans="1:9" ht="12.75">
      <c r="A64" s="28" t="s">
        <v>52</v>
      </c>
      <c r="B64" s="57">
        <v>419.5</v>
      </c>
      <c r="C64" s="49">
        <v>0</v>
      </c>
      <c r="D64" s="51">
        <f t="shared" si="9"/>
        <v>0</v>
      </c>
      <c r="E64" s="57">
        <v>311.1</v>
      </c>
      <c r="F64" s="49">
        <v>0</v>
      </c>
      <c r="G64" s="51">
        <f t="shared" si="10"/>
        <v>0</v>
      </c>
      <c r="H64" s="62">
        <f t="shared" si="4"/>
        <v>0.7415971394517283</v>
      </c>
      <c r="I64" s="43" t="e">
        <f t="shared" si="4"/>
        <v>#DIV/0!</v>
      </c>
    </row>
    <row r="65" spans="1:9" ht="12.75">
      <c r="A65" s="28" t="s">
        <v>53</v>
      </c>
      <c r="B65" s="57">
        <v>24760.7</v>
      </c>
      <c r="C65" s="49">
        <v>4530.3</v>
      </c>
      <c r="D65" s="51">
        <f t="shared" si="9"/>
        <v>18.29633249463868</v>
      </c>
      <c r="E65" s="57">
        <v>26793.7</v>
      </c>
      <c r="F65" s="49">
        <v>6351.2</v>
      </c>
      <c r="G65" s="51">
        <f t="shared" si="10"/>
        <v>23.704079690374975</v>
      </c>
      <c r="H65" s="62">
        <f t="shared" si="4"/>
        <v>1.0821059178456183</v>
      </c>
      <c r="I65" s="43">
        <f t="shared" si="4"/>
        <v>1.401938061497031</v>
      </c>
    </row>
    <row r="66" spans="1:9" ht="12.75">
      <c r="A66" s="76" t="s">
        <v>33</v>
      </c>
      <c r="B66" s="77">
        <f>SUM(B67:B68)</f>
        <v>134129</v>
      </c>
      <c r="C66" s="78">
        <f>SUM(C67:C68)</f>
        <v>30298.5</v>
      </c>
      <c r="D66" s="79">
        <f t="shared" si="9"/>
        <v>22.58907469674716</v>
      </c>
      <c r="E66" s="77">
        <f>SUM(E67:E68)</f>
        <v>149032.4</v>
      </c>
      <c r="F66" s="78">
        <f>SUM(F67:F68)</f>
        <v>38602</v>
      </c>
      <c r="G66" s="79">
        <f t="shared" si="10"/>
        <v>25.901750223441343</v>
      </c>
      <c r="H66" s="80">
        <f t="shared" si="4"/>
        <v>1.1111124365349774</v>
      </c>
      <c r="I66" s="81">
        <f t="shared" si="4"/>
        <v>1.2740564714424807</v>
      </c>
    </row>
    <row r="67" spans="1:9" ht="12.75">
      <c r="A67" s="28" t="s">
        <v>54</v>
      </c>
      <c r="B67" s="57">
        <v>98860</v>
      </c>
      <c r="C67" s="49">
        <v>22036.3</v>
      </c>
      <c r="D67" s="51">
        <f t="shared" si="9"/>
        <v>22.2904106817722</v>
      </c>
      <c r="E67" s="97">
        <v>112020.4</v>
      </c>
      <c r="F67" s="98">
        <v>28002.2</v>
      </c>
      <c r="G67" s="51">
        <f>F67/E67*100</f>
        <v>24.99741118581973</v>
      </c>
      <c r="H67" s="62">
        <f t="shared" si="4"/>
        <v>1.133121586081327</v>
      </c>
      <c r="I67" s="43">
        <f t="shared" si="4"/>
        <v>1.2707305672912423</v>
      </c>
    </row>
    <row r="68" spans="1:9" ht="12.75">
      <c r="A68" s="28" t="s">
        <v>55</v>
      </c>
      <c r="B68" s="57">
        <v>35269</v>
      </c>
      <c r="C68" s="49">
        <v>8262.2</v>
      </c>
      <c r="D68" s="51">
        <f t="shared" si="9"/>
        <v>23.42623833961836</v>
      </c>
      <c r="E68" s="97">
        <v>37012</v>
      </c>
      <c r="F68" s="98">
        <v>10599.8</v>
      </c>
      <c r="G68" s="51">
        <f>F68/E68*100</f>
        <v>28.638819842213337</v>
      </c>
      <c r="H68" s="62">
        <f t="shared" si="4"/>
        <v>1.0494201706881396</v>
      </c>
      <c r="I68" s="43">
        <f t="shared" si="4"/>
        <v>1.2829270654305147</v>
      </c>
    </row>
    <row r="69" spans="1:9" ht="12.75" customHeight="1" hidden="1">
      <c r="A69" s="27" t="s">
        <v>67</v>
      </c>
      <c r="B69" s="56">
        <f>B70</f>
        <v>0</v>
      </c>
      <c r="C69" s="52">
        <f>C70</f>
        <v>0</v>
      </c>
      <c r="D69" s="47">
        <v>0</v>
      </c>
      <c r="E69" s="56"/>
      <c r="F69" s="52"/>
      <c r="G69" s="47"/>
      <c r="H69" s="61" t="e">
        <f t="shared" si="4"/>
        <v>#DIV/0!</v>
      </c>
      <c r="I69" s="42" t="e">
        <f t="shared" si="4"/>
        <v>#DIV/0!</v>
      </c>
    </row>
    <row r="70" spans="1:9" ht="12.75" customHeight="1" hidden="1">
      <c r="A70" s="28" t="s">
        <v>68</v>
      </c>
      <c r="B70" s="57">
        <v>0</v>
      </c>
      <c r="C70" s="49">
        <v>0</v>
      </c>
      <c r="D70" s="51">
        <v>0</v>
      </c>
      <c r="E70" s="57"/>
      <c r="F70" s="49"/>
      <c r="G70" s="51"/>
      <c r="H70" s="62" t="e">
        <f t="shared" si="4"/>
        <v>#DIV/0!</v>
      </c>
      <c r="I70" s="43" t="e">
        <f t="shared" si="4"/>
        <v>#DIV/0!</v>
      </c>
    </row>
    <row r="71" spans="1:9" ht="12.75">
      <c r="A71" s="76" t="s">
        <v>7</v>
      </c>
      <c r="B71" s="77">
        <f>B72+B73+B74+B75+B76</f>
        <v>154142.19999999998</v>
      </c>
      <c r="C71" s="78">
        <f>C72+C73+C74+C75+C76</f>
        <v>30390.800000000003</v>
      </c>
      <c r="D71" s="79">
        <f aca="true" t="shared" si="11" ref="D71:D82">C71/B71*100</f>
        <v>19.716080346589063</v>
      </c>
      <c r="E71" s="77">
        <f>E72+E73+E74+E75+E76</f>
        <v>246397</v>
      </c>
      <c r="F71" s="78">
        <f>F72+F73+F74+F75+F76</f>
        <v>60589.100000000006</v>
      </c>
      <c r="G71" s="79">
        <f>F71/E71*100</f>
        <v>24.590031534474853</v>
      </c>
      <c r="H71" s="80">
        <f t="shared" si="4"/>
        <v>1.5985044977948935</v>
      </c>
      <c r="I71" s="81">
        <f t="shared" si="4"/>
        <v>1.993665846242942</v>
      </c>
    </row>
    <row r="72" spans="1:9" ht="12.75">
      <c r="A72" s="28" t="s">
        <v>56</v>
      </c>
      <c r="B72" s="57">
        <v>4000</v>
      </c>
      <c r="C72" s="49">
        <v>1381.9</v>
      </c>
      <c r="D72" s="51">
        <f t="shared" si="11"/>
        <v>34.54750000000001</v>
      </c>
      <c r="E72" s="97">
        <v>4800</v>
      </c>
      <c r="F72" s="98">
        <v>1644.1</v>
      </c>
      <c r="G72" s="51">
        <f aca="true" t="shared" si="12" ref="G72:G77">F72/E72*100</f>
        <v>34.25208333333333</v>
      </c>
      <c r="H72" s="62">
        <f t="shared" si="4"/>
        <v>1.2</v>
      </c>
      <c r="I72" s="43">
        <f t="shared" si="4"/>
        <v>1.189738765467834</v>
      </c>
    </row>
    <row r="73" spans="1:9" ht="12.75">
      <c r="A73" s="28" t="s">
        <v>57</v>
      </c>
      <c r="B73" s="57">
        <v>89452.5</v>
      </c>
      <c r="C73" s="49">
        <v>19645.2</v>
      </c>
      <c r="D73" s="51">
        <f t="shared" si="11"/>
        <v>21.961599731701185</v>
      </c>
      <c r="E73" s="97">
        <v>118478.7</v>
      </c>
      <c r="F73" s="98">
        <v>22671</v>
      </c>
      <c r="G73" s="51">
        <f t="shared" si="12"/>
        <v>19.135085040602235</v>
      </c>
      <c r="H73" s="62">
        <f t="shared" si="4"/>
        <v>1.3244872977278443</v>
      </c>
      <c r="I73" s="43">
        <f t="shared" si="4"/>
        <v>1.1540223566061938</v>
      </c>
    </row>
    <row r="74" spans="1:9" ht="12.75">
      <c r="A74" s="28" t="s">
        <v>58</v>
      </c>
      <c r="B74" s="57">
        <v>5819.2</v>
      </c>
      <c r="C74" s="49">
        <v>825.8</v>
      </c>
      <c r="D74" s="51">
        <f t="shared" si="11"/>
        <v>14.190954083035468</v>
      </c>
      <c r="E74" s="97">
        <v>11016.5</v>
      </c>
      <c r="F74" s="98">
        <v>816.8</v>
      </c>
      <c r="G74" s="51">
        <f t="shared" si="12"/>
        <v>7.414333045885717</v>
      </c>
      <c r="H74" s="62">
        <f t="shared" si="4"/>
        <v>1.8931296398130328</v>
      </c>
      <c r="I74" s="43">
        <f t="shared" si="4"/>
        <v>0.9891014773552919</v>
      </c>
    </row>
    <row r="75" spans="1:9" ht="12.75">
      <c r="A75" s="28" t="s">
        <v>59</v>
      </c>
      <c r="B75" s="57">
        <v>38048.1</v>
      </c>
      <c r="C75" s="49">
        <v>5446.9</v>
      </c>
      <c r="D75" s="51">
        <f t="shared" si="11"/>
        <v>14.315826545872198</v>
      </c>
      <c r="E75" s="97">
        <v>90434.3</v>
      </c>
      <c r="F75" s="98">
        <v>31043.4</v>
      </c>
      <c r="G75" s="51">
        <f t="shared" si="12"/>
        <v>34.327019725922575</v>
      </c>
      <c r="H75" s="62">
        <f t="shared" si="4"/>
        <v>2.376841419151022</v>
      </c>
      <c r="I75" s="43">
        <f t="shared" si="4"/>
        <v>5.699278488681636</v>
      </c>
    </row>
    <row r="76" spans="1:9" ht="12.75">
      <c r="A76" s="28" t="s">
        <v>60</v>
      </c>
      <c r="B76" s="57">
        <v>16822.4</v>
      </c>
      <c r="C76" s="49">
        <v>3091</v>
      </c>
      <c r="D76" s="51">
        <f t="shared" si="11"/>
        <v>18.374310443218565</v>
      </c>
      <c r="E76" s="97">
        <v>21667.5</v>
      </c>
      <c r="F76" s="98">
        <v>4413.8</v>
      </c>
      <c r="G76" s="51">
        <f t="shared" si="12"/>
        <v>20.370601130725742</v>
      </c>
      <c r="H76" s="62">
        <f t="shared" si="4"/>
        <v>1.2880147898040706</v>
      </c>
      <c r="I76" s="43">
        <f t="shared" si="4"/>
        <v>1.427952119055322</v>
      </c>
    </row>
    <row r="77" spans="1:9" ht="12.75">
      <c r="A77" s="76" t="s">
        <v>34</v>
      </c>
      <c r="B77" s="77">
        <f>B78+B79+B80</f>
        <v>20063</v>
      </c>
      <c r="C77" s="78">
        <f>C78+C79+C80</f>
        <v>4313.4</v>
      </c>
      <c r="D77" s="79">
        <f t="shared" si="11"/>
        <v>21.499277276578773</v>
      </c>
      <c r="E77" s="77">
        <f>E78+E79+E80</f>
        <v>10155</v>
      </c>
      <c r="F77" s="78">
        <f>F78+F79+F80</f>
        <v>352.09999999999997</v>
      </c>
      <c r="G77" s="79">
        <f t="shared" si="12"/>
        <v>3.467257508616445</v>
      </c>
      <c r="H77" s="80">
        <f t="shared" si="4"/>
        <v>0.5061556098290385</v>
      </c>
      <c r="I77" s="81">
        <f t="shared" si="4"/>
        <v>0.08162934112301201</v>
      </c>
    </row>
    <row r="78" spans="1:9" ht="12.75">
      <c r="A78" s="28" t="s">
        <v>71</v>
      </c>
      <c r="B78" s="50">
        <v>11323.7</v>
      </c>
      <c r="C78" s="48">
        <v>3207</v>
      </c>
      <c r="D78" s="51">
        <f t="shared" si="11"/>
        <v>28.321131785547127</v>
      </c>
      <c r="E78" s="99">
        <v>1045</v>
      </c>
      <c r="F78" s="99">
        <v>325.9</v>
      </c>
      <c r="G78" s="51">
        <f>F78/E78*100</f>
        <v>31.186602870813395</v>
      </c>
      <c r="H78" s="62">
        <f t="shared" si="4"/>
        <v>0.09228432402836528</v>
      </c>
      <c r="I78" s="43">
        <f t="shared" si="4"/>
        <v>0.1016214530714063</v>
      </c>
    </row>
    <row r="79" spans="1:9" ht="12.75">
      <c r="A79" s="28" t="s">
        <v>79</v>
      </c>
      <c r="B79" s="50">
        <v>4404.3</v>
      </c>
      <c r="C79" s="48">
        <v>29</v>
      </c>
      <c r="D79" s="51">
        <f t="shared" si="11"/>
        <v>0.6584474263787662</v>
      </c>
      <c r="E79" s="99">
        <v>9110</v>
      </c>
      <c r="F79" s="99">
        <v>26.2</v>
      </c>
      <c r="G79" s="51">
        <f>F79/E79*100</f>
        <v>0.287596048298573</v>
      </c>
      <c r="H79" s="62">
        <f t="shared" si="4"/>
        <v>2.0684331221760552</v>
      </c>
      <c r="I79" s="43">
        <f t="shared" si="4"/>
        <v>0.903448275862069</v>
      </c>
    </row>
    <row r="80" spans="1:9" ht="12.75">
      <c r="A80" s="28" t="s">
        <v>70</v>
      </c>
      <c r="B80" s="50">
        <v>4335</v>
      </c>
      <c r="C80" s="48">
        <v>1077.4</v>
      </c>
      <c r="D80" s="51">
        <f t="shared" si="11"/>
        <v>24.853517877739336</v>
      </c>
      <c r="E80" s="99">
        <v>0</v>
      </c>
      <c r="F80" s="99">
        <v>0</v>
      </c>
      <c r="G80" s="51" t="e">
        <f>F80/E80*100</f>
        <v>#DIV/0!</v>
      </c>
      <c r="H80" s="62">
        <f t="shared" si="4"/>
        <v>0</v>
      </c>
      <c r="I80" s="43">
        <f t="shared" si="4"/>
        <v>0</v>
      </c>
    </row>
    <row r="81" spans="1:9" ht="12.75">
      <c r="A81" s="76" t="s">
        <v>35</v>
      </c>
      <c r="B81" s="77">
        <v>4127.4</v>
      </c>
      <c r="C81" s="78">
        <v>842.8</v>
      </c>
      <c r="D81" s="79">
        <f t="shared" si="11"/>
        <v>20.419634636817367</v>
      </c>
      <c r="E81" s="77">
        <v>3160</v>
      </c>
      <c r="F81" s="78">
        <v>863</v>
      </c>
      <c r="G81" s="79">
        <f>F81/E81*100</f>
        <v>27.310126582278482</v>
      </c>
      <c r="H81" s="80">
        <f t="shared" si="4"/>
        <v>0.7656151572418473</v>
      </c>
      <c r="I81" s="81">
        <f t="shared" si="4"/>
        <v>1.023967726625534</v>
      </c>
    </row>
    <row r="82" spans="1:9" ht="12.75">
      <c r="A82" s="82" t="s">
        <v>28</v>
      </c>
      <c r="B82" s="83">
        <f>B36+B45+B47+B50+B55+B60+B66+B71+B77+B81</f>
        <v>1532638.8999999997</v>
      </c>
      <c r="C82" s="88">
        <f>C36+C45+C47+C50+C55+C60+C66+C69+C71+C77+C81</f>
        <v>261908.19999999998</v>
      </c>
      <c r="D82" s="85">
        <f t="shared" si="11"/>
        <v>17.08870889287751</v>
      </c>
      <c r="E82" s="83">
        <f>E36+E45+E47+E50+E55+E60+E66+E69+E71+E77+E81</f>
        <v>1562956.1999999997</v>
      </c>
      <c r="F82" s="88">
        <f>F36+F45+F47+F50+F55+F60+F66+F69+F71+F77+F81</f>
        <v>333316.1</v>
      </c>
      <c r="G82" s="85">
        <f>F82/E82*100</f>
        <v>21.32600388929645</v>
      </c>
      <c r="H82" s="86">
        <f t="shared" si="4"/>
        <v>1.0197811108670152</v>
      </c>
      <c r="I82" s="87">
        <f t="shared" si="4"/>
        <v>1.2726447663723397</v>
      </c>
    </row>
    <row r="83" spans="1:9" ht="24.75" thickBot="1">
      <c r="A83" s="31" t="s">
        <v>29</v>
      </c>
      <c r="B83" s="58">
        <f>B34-B82</f>
        <v>-36999.99999999977</v>
      </c>
      <c r="C83" s="59">
        <f>C34-C82</f>
        <v>58611.70000000004</v>
      </c>
      <c r="D83" s="60"/>
      <c r="E83" s="58">
        <f>E34-E82</f>
        <v>-5278.399999999674</v>
      </c>
      <c r="F83" s="59">
        <f>F34-F82</f>
        <v>2683.2999999999884</v>
      </c>
      <c r="G83" s="60"/>
      <c r="H83" s="64"/>
      <c r="I83" s="65"/>
    </row>
    <row r="84" spans="1:7" ht="12.75">
      <c r="A84" s="4"/>
      <c r="B84" s="4"/>
      <c r="C84" s="4"/>
      <c r="D84" s="4"/>
      <c r="E84" s="23" t="s">
        <v>37</v>
      </c>
      <c r="F84" s="24"/>
      <c r="G84" s="1"/>
    </row>
    <row r="85" spans="1:7" ht="12.75">
      <c r="A85" s="4"/>
      <c r="B85" s="4"/>
      <c r="C85" s="4"/>
      <c r="D85" s="4"/>
      <c r="E85" s="9"/>
      <c r="F85" s="10"/>
      <c r="G85" s="1"/>
    </row>
    <row r="86" spans="1:7" ht="12.75">
      <c r="A86" s="11"/>
      <c r="B86" s="11"/>
      <c r="C86" s="11"/>
      <c r="D86" s="11"/>
      <c r="E86" s="12"/>
      <c r="F86" s="13"/>
      <c r="G86" s="1"/>
    </row>
    <row r="87" spans="1:7" ht="12.75">
      <c r="A87" s="14"/>
      <c r="B87" s="14"/>
      <c r="C87" s="14"/>
      <c r="D87" s="14"/>
      <c r="E87" s="15"/>
      <c r="F87" s="15"/>
      <c r="G87" s="1"/>
    </row>
    <row r="88" spans="1:7" ht="12.75">
      <c r="A88" s="16"/>
      <c r="B88" s="16"/>
      <c r="C88" s="16"/>
      <c r="D88" s="16"/>
      <c r="E88" s="17"/>
      <c r="F88" s="17"/>
      <c r="G88" s="1"/>
    </row>
    <row r="89" spans="1:7" ht="12.75">
      <c r="A89" s="18"/>
      <c r="B89" s="18"/>
      <c r="C89" s="18"/>
      <c r="D89" s="18"/>
      <c r="E89" s="19"/>
      <c r="F89" s="19"/>
      <c r="G89" s="3"/>
    </row>
    <row r="90" spans="1:7" ht="12.75">
      <c r="A90" s="18"/>
      <c r="B90" s="18"/>
      <c r="C90" s="18"/>
      <c r="D90" s="18"/>
      <c r="E90" s="19"/>
      <c r="F90" s="19"/>
      <c r="G90" s="3"/>
    </row>
    <row r="91" spans="1:7" ht="12.75">
      <c r="A91" s="20"/>
      <c r="B91" s="20"/>
      <c r="C91" s="20"/>
      <c r="D91" s="20"/>
      <c r="E91" s="19"/>
      <c r="F91" s="19"/>
      <c r="G91" s="1"/>
    </row>
    <row r="92" spans="1:7" ht="12.75">
      <c r="A92" s="20"/>
      <c r="B92" s="20"/>
      <c r="C92" s="20"/>
      <c r="D92" s="20"/>
      <c r="E92" s="19"/>
      <c r="F92" s="19"/>
      <c r="G92" s="3"/>
    </row>
    <row r="93" spans="1:7" ht="12.75">
      <c r="A93" s="21"/>
      <c r="B93" s="21"/>
      <c r="C93" s="21"/>
      <c r="D93" s="21"/>
      <c r="E93" s="17"/>
      <c r="F93" s="17"/>
      <c r="G93" s="3"/>
    </row>
    <row r="94" spans="1:7" ht="12.75">
      <c r="A94" s="20"/>
      <c r="B94" s="20"/>
      <c r="C94" s="20"/>
      <c r="D94" s="20"/>
      <c r="E94" s="19"/>
      <c r="F94" s="19"/>
      <c r="G94" s="3"/>
    </row>
    <row r="95" spans="1:7" ht="12.75">
      <c r="A95" s="20"/>
      <c r="B95" s="20"/>
      <c r="C95" s="20"/>
      <c r="D95" s="20"/>
      <c r="E95" s="19"/>
      <c r="F95" s="22"/>
      <c r="G95" s="3"/>
    </row>
    <row r="96" spans="1:7" ht="12.75">
      <c r="A96" s="20"/>
      <c r="B96" s="20"/>
      <c r="C96" s="20"/>
      <c r="D96" s="20"/>
      <c r="E96" s="19"/>
      <c r="F96" s="22"/>
      <c r="G96" s="1"/>
    </row>
    <row r="97" spans="1:7" ht="15">
      <c r="A97" s="20"/>
      <c r="B97" s="20"/>
      <c r="C97" s="20"/>
      <c r="D97" s="20"/>
      <c r="E97" s="19"/>
      <c r="F97" s="22"/>
      <c r="G97" s="5"/>
    </row>
    <row r="98" spans="1:7" ht="15">
      <c r="A98" s="20"/>
      <c r="B98" s="20"/>
      <c r="C98" s="20"/>
      <c r="D98" s="20"/>
      <c r="E98" s="19"/>
      <c r="F98" s="22"/>
      <c r="G98" s="5"/>
    </row>
    <row r="99" spans="1:7" ht="15">
      <c r="A99" s="20"/>
      <c r="B99" s="20"/>
      <c r="C99" s="20"/>
      <c r="D99" s="20"/>
      <c r="E99" s="19"/>
      <c r="F99" s="22"/>
      <c r="G99" s="5"/>
    </row>
    <row r="100" spans="1:7" ht="15">
      <c r="A100" s="20"/>
      <c r="B100" s="20"/>
      <c r="C100" s="20"/>
      <c r="D100" s="20"/>
      <c r="E100" s="19"/>
      <c r="F100" s="22"/>
      <c r="G100" s="5"/>
    </row>
    <row r="101" spans="1:7" ht="15">
      <c r="A101" s="20"/>
      <c r="B101" s="20"/>
      <c r="C101" s="20"/>
      <c r="D101" s="20"/>
      <c r="E101" s="19"/>
      <c r="F101" s="22"/>
      <c r="G101" s="5"/>
    </row>
    <row r="102" spans="1:7" ht="15">
      <c r="A102" s="20"/>
      <c r="B102" s="20"/>
      <c r="C102" s="20"/>
      <c r="D102" s="20"/>
      <c r="E102" s="19"/>
      <c r="F102" s="22"/>
      <c r="G102" s="5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2023-04-04T05:56:16Z</dcterms:modified>
  <cp:category/>
  <cp:version/>
  <cp:contentType/>
  <cp:contentStatus/>
</cp:coreProperties>
</file>