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9540" windowHeight="4470" tabRatio="602" activeTab="0"/>
  </bookViews>
  <sheets>
    <sheet name="на 01.01.2022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<sst xmlns="http://schemas.openxmlformats.org/spreadsheetml/2006/main" count="91" uniqueCount="88">
  <si>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Налог на доходы физических лиц</t>
  </si>
  <si>
    <t>Наименование показателя</t>
  </si>
  <si>
    <t>НАЛОГИ НА СОВОКУПНЫЙ ДОХОД</t>
  </si>
  <si>
    <t>НАЛОГИ НА ИМУЩЕСТВО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</si>
  <si>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</si>
  <si>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</si>
  <si>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</si>
  <si>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</si>
  <si>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Транспортный налог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</si>
  <si>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</si>
  <si>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</si>
  <si>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</si>
  <si>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</si>
  <si>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</si>
  <si>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</si>
  <si>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НАЛОГИ НА ПРИБЫЛЬ, ДОХОДЫ</t>
  </si>
  <si>
    <t>БЕЗВОЗМЕЗДНЫЕ ПОСТУПЛЕНИЯ</t>
  </si>
  <si>
    <t>% исполнения</t>
  </si>
  <si>
    <t>НАЛОГОВЫЕ И НЕНАЛОГОВЫЕ ДОХОДЫ</t>
  </si>
  <si>
    <t>ГОСУДАРСТВЕННАЯ ПОШЛИНА, СБОРЫ</t>
  </si>
  <si>
    <t>ДОХОДЫ ОТ ПРОДАЖИ  МАТЕРИАЛЬНЫХ И НЕМАТЕРИАЛЬНЫХ АКТИВОВ</t>
  </si>
  <si>
    <t>ШТРАФЫ, 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</si>
  <si>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</si>
  <si>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</si>
  <si>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</si>
  <si>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</si>
  <si>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</si>
  <si>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ИТОГО ДОХОДОВ</t>
  </si>
  <si>
    <t>ИТОГО РАСХОДОВ</t>
  </si>
  <si>
    <t>Результат исполнения бюджета (дефицит"-".профицит "+")</t>
  </si>
  <si>
    <t>План</t>
  </si>
  <si>
    <t>Исполнено</t>
  </si>
  <si>
    <t>НАЦИОНАЛЬНАЯ ОБОРОНА</t>
  </si>
  <si>
    <t>КУЛЬТУРА,  КИНЕМАТОГРАФИЯ</t>
  </si>
  <si>
    <t>ФИЗИЧЕСКАЯ КУЛЬТУРА И СПОРТ</t>
  </si>
  <si>
    <t>СРЕДСТВА МАССОВОЙ ИНФОРМАЦИИ</t>
  </si>
  <si>
    <t>ДОХОДЫ ОТ ИСПОЛЬЗОВАНИЯ ИМУЩЕСТВА НАХОДЯЩЕГОСЯ В ГОСУДАРСТВЕННОЙ И МУНИЦИПАЛЬНОЙ СОБСТВЕННОСТИ</t>
  </si>
  <si>
    <t>,</t>
  </si>
  <si>
    <t>И Н Ф О Р М А Ц И 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</si>
  <si>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</si>
  <si>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</si>
  <si>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</si>
  <si>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</si>
  <si>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</si>
  <si>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</si>
  <si>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</si>
  <si>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</si>
  <si>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</si>
  <si>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</si>
  <si>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</si>
  <si>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</si>
  <si>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</si>
  <si>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</si>
  <si>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</si>
  <si>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</si>
  <si>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</si>
  <si>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</si>
  <si>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</si>
  <si>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</si>
  <si>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</si>
  <si>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</si>
  <si>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      (тыс.руб.)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</si>
  <si>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</si>
  <si>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</si>
  <si>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Топливно-энергетический комплекс</t>
  </si>
  <si>
    <t>Дополнительное образование детей</t>
  </si>
  <si>
    <t>Благоустройство</t>
  </si>
  <si>
    <t>ЗДРАВООХРАНЕНИЕ</t>
  </si>
  <si>
    <t>Другие вопросы в области зждравоохранения</t>
  </si>
  <si>
    <t>Судебная система</t>
  </si>
  <si>
    <t>Спорт высших достижений</t>
  </si>
  <si>
    <t>Физическая культура и спорт</t>
  </si>
  <si>
    <t>Дорожное хозяйство</t>
  </si>
  <si>
    <t>об  исполнении  бюджета Крапивинского муниципального округа</t>
  </si>
  <si>
    <t>Обеспечение проведения выборов и референдумов</t>
  </si>
  <si>
    <t>Другие вопросы в области жилищно-коммунального хозяйства</t>
  </si>
  <si>
    <t>Акцизы</t>
  </si>
  <si>
    <t>Земельный налог</t>
  </si>
  <si>
    <t>Налог на имущество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</si>
  <si>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</si>
  <si>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</si>
  <si>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</si>
  <si>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Общеэкономические вопросы</t>
  </si>
  <si>
    <t xml:space="preserve"> по плану</t>
  </si>
  <si>
    <t>по исполнению</t>
  </si>
  <si>
    <t>соотношение 2021г. к 2020г. (%)</t>
  </si>
  <si>
    <t>за IV квартал</t>
  </si>
  <si>
    <t>Сельское хозяйство и рыболовство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</si>
</sst>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[$-FC19]d\ mmmm\ yyyy\ &quot;г.&quot;"/>
    <numFmt numFmtId="182" formatCode="#,##0.0\ _₽"/>
    <numFmt numFmtId="183" formatCode="0.0%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9"/>
      <name val="Arial Cyr"/>
      <family val="0"/>
    </font>
    <font>
      <b/>
      <sz val="9"/>
      <name val="Times New Roman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7" fillId="0" borderId="0" xfId="58" applyFont="1">
      <alignment/>
      <protection/>
    </xf>
    <xf numFmtId="0" fontId="8" fillId="0" borderId="10" xfId="58" applyFont="1" applyBorder="1" applyAlignment="1">
      <alignment horizontal="justify" vertical="center"/>
      <protection/>
    </xf>
    <xf numFmtId="0" fontId="7" fillId="0" borderId="0" xfId="58" applyFont="1" applyAlignment="1">
      <alignment horizontal="right"/>
      <protection/>
    </xf>
    <xf numFmtId="0" fontId="12" fillId="0" borderId="0" xfId="58" applyFont="1" applyFill="1" applyBorder="1" applyAlignment="1">
      <alignment vertical="center" wrapText="1"/>
      <protection/>
    </xf>
    <xf numFmtId="0" fontId="6" fillId="0" borderId="0" xfId="61" applyFont="1">
      <alignment/>
      <protection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58" applyFont="1" applyBorder="1" applyAlignment="1">
      <alignment horizontal="justify" vertical="center"/>
      <protection/>
    </xf>
    <xf numFmtId="0" fontId="8" fillId="0" borderId="0" xfId="58" applyFont="1" applyBorder="1" applyAlignment="1">
      <alignment horizontal="justify" vertical="top"/>
      <protection/>
    </xf>
    <xf numFmtId="0" fontId="8" fillId="33" borderId="0" xfId="58" applyFont="1" applyFill="1" applyBorder="1" applyAlignment="1">
      <alignment horizontal="justify" vertical="top"/>
      <protection/>
    </xf>
    <xf numFmtId="173" fontId="15" fillId="0" borderId="0" xfId="58" applyNumberFormat="1" applyFont="1" applyFill="1" applyBorder="1" applyAlignment="1">
      <alignment horizontal="center" vertical="top" wrapText="1"/>
      <protection/>
    </xf>
    <xf numFmtId="173" fontId="15" fillId="33" borderId="0" xfId="58" applyNumberFormat="1" applyFont="1" applyFill="1" applyBorder="1" applyAlignment="1">
      <alignment horizontal="center" vertical="top" wrapText="1"/>
      <protection/>
    </xf>
    <xf numFmtId="0" fontId="12" fillId="0" borderId="0" xfId="58" applyFont="1" applyFill="1" applyBorder="1" applyAlignment="1">
      <alignment horizontal="center" vertical="center" wrapText="1"/>
      <protection/>
    </xf>
    <xf numFmtId="173" fontId="15" fillId="0" borderId="0" xfId="58" applyNumberFormat="1" applyFont="1" applyFill="1" applyBorder="1" applyAlignment="1">
      <alignment horizontal="center" vertical="center" wrapText="1"/>
      <protection/>
    </xf>
    <xf numFmtId="173" fontId="15" fillId="33" borderId="0" xfId="58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wrapText="1"/>
    </xf>
    <xf numFmtId="173" fontId="4" fillId="3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173" fontId="2" fillId="33" borderId="0" xfId="0" applyNumberFormat="1" applyFont="1" applyFill="1" applyBorder="1" applyAlignment="1">
      <alignment/>
    </xf>
    <xf numFmtId="0" fontId="10" fillId="0" borderId="11" xfId="58" applyFont="1" applyBorder="1" applyAlignment="1">
      <alignment horizontal="center" vertical="center" wrapText="1"/>
      <protection/>
    </xf>
    <xf numFmtId="173" fontId="9" fillId="0" borderId="0" xfId="58" applyNumberFormat="1" applyFont="1" applyFill="1" applyBorder="1" applyAlignment="1">
      <alignment/>
      <protection/>
    </xf>
    <xf numFmtId="173" fontId="9" fillId="33" borderId="0" xfId="58" applyNumberFormat="1" applyFont="1" applyFill="1" applyBorder="1" applyAlignment="1">
      <alignment/>
      <protection/>
    </xf>
    <xf numFmtId="49" fontId="9" fillId="33" borderId="12" xfId="58" applyNumberFormat="1" applyFont="1" applyFill="1" applyBorder="1" applyAlignment="1">
      <alignment horizontal="center" vertical="top" wrapText="1"/>
      <protection/>
    </xf>
    <xf numFmtId="49" fontId="9" fillId="0" borderId="12" xfId="58" applyNumberFormat="1" applyFont="1" applyBorder="1" applyAlignment="1">
      <alignment horizontal="center" vertical="top" wrapText="1"/>
      <protection/>
    </xf>
    <xf numFmtId="0" fontId="12" fillId="0" borderId="13" xfId="58" applyFont="1" applyFill="1" applyBorder="1" applyAlignment="1">
      <alignment wrapText="1"/>
      <protection/>
    </xf>
    <xf numFmtId="0" fontId="12" fillId="0" borderId="13" xfId="58" applyFont="1" applyFill="1" applyBorder="1" applyAlignment="1">
      <alignment vertical="center" wrapText="1"/>
      <protection/>
    </xf>
    <xf numFmtId="0" fontId="9" fillId="0" borderId="13" xfId="58" applyFont="1" applyFill="1" applyBorder="1" applyAlignment="1">
      <alignment vertical="center" wrapText="1"/>
      <protection/>
    </xf>
    <xf numFmtId="0" fontId="12" fillId="33" borderId="13" xfId="58" applyFont="1" applyFill="1" applyBorder="1" applyAlignment="1">
      <alignment vertical="center" wrapText="1"/>
      <protection/>
    </xf>
    <xf numFmtId="49" fontId="9" fillId="0" borderId="14" xfId="58" applyNumberFormat="1" applyFont="1" applyBorder="1" applyAlignment="1">
      <alignment horizontal="center" vertical="top" wrapText="1"/>
      <protection/>
    </xf>
    <xf numFmtId="0" fontId="10" fillId="0" borderId="15" xfId="58" applyFont="1" applyBorder="1" applyAlignment="1">
      <alignment horizontal="center" vertical="center" wrapText="1"/>
      <protection/>
    </xf>
    <xf numFmtId="49" fontId="9" fillId="33" borderId="16" xfId="58" applyNumberFormat="1" applyFont="1" applyFill="1" applyBorder="1" applyAlignment="1">
      <alignment horizontal="right" vertical="top" wrapText="1"/>
      <protection/>
    </xf>
    <xf numFmtId="0" fontId="10" fillId="0" borderId="17" xfId="58" applyFont="1" applyBorder="1" applyAlignment="1">
      <alignment horizontal="center" vertical="center" wrapText="1"/>
      <protection/>
    </xf>
    <xf numFmtId="0" fontId="10" fillId="33" borderId="17" xfId="58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vertical="center" wrapText="1"/>
      <protection/>
    </xf>
    <xf numFmtId="49" fontId="16" fillId="33" borderId="13" xfId="0" applyNumberFormat="1" applyFont="1" applyFill="1" applyBorder="1" applyAlignment="1">
      <alignment vertical="top" wrapText="1"/>
    </xf>
    <xf numFmtId="0" fontId="8" fillId="0" borderId="14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/>
      <protection/>
    </xf>
    <xf numFmtId="0" fontId="10" fillId="33" borderId="18" xfId="58" applyFont="1" applyFill="1" applyBorder="1" applyAlignment="1">
      <alignment horizontal="center"/>
      <protection/>
    </xf>
    <xf numFmtId="49" fontId="16" fillId="33" borderId="19" xfId="0" applyNumberFormat="1" applyFont="1" applyFill="1" applyBorder="1" applyAlignment="1">
      <alignment horizontal="right" vertical="center" wrapText="1"/>
    </xf>
    <xf numFmtId="49" fontId="16" fillId="33" borderId="20" xfId="0" applyNumberFormat="1" applyFont="1" applyFill="1" applyBorder="1" applyAlignment="1">
      <alignment horizontal="right" vertical="center" wrapText="1"/>
    </xf>
    <xf numFmtId="172" fontId="7" fillId="0" borderId="21" xfId="58" applyNumberFormat="1" applyFont="1" applyBorder="1" applyAlignment="1">
      <alignment horizontal="right" vertical="center"/>
      <protection/>
    </xf>
    <xf numFmtId="49" fontId="12" fillId="33" borderId="19" xfId="58" applyNumberFormat="1" applyFont="1" applyFill="1" applyBorder="1" applyAlignment="1">
      <alignment horizontal="right" vertical="center" wrapText="1"/>
      <protection/>
    </xf>
    <xf numFmtId="9" fontId="12" fillId="0" borderId="19" xfId="66" applyFont="1" applyFill="1" applyBorder="1" applyAlignment="1">
      <alignment horizontal="right" vertical="center" wrapText="1"/>
    </xf>
    <xf numFmtId="9" fontId="12" fillId="0" borderId="22" xfId="66" applyFont="1" applyFill="1" applyBorder="1" applyAlignment="1">
      <alignment horizontal="right" vertical="center" wrapText="1"/>
    </xf>
    <xf numFmtId="9" fontId="9" fillId="0" borderId="19" xfId="66" applyFont="1" applyFill="1" applyBorder="1" applyAlignment="1">
      <alignment horizontal="right" vertical="center" wrapText="1"/>
    </xf>
    <xf numFmtId="9" fontId="9" fillId="0" borderId="22" xfId="66" applyFont="1" applyFill="1" applyBorder="1" applyAlignment="1">
      <alignment horizontal="right" vertical="center" wrapText="1"/>
    </xf>
    <xf numFmtId="0" fontId="12" fillId="33" borderId="19" xfId="58" applyFont="1" applyFill="1" applyBorder="1" applyAlignment="1">
      <alignment horizontal="right" vertical="center" wrapText="1"/>
      <protection/>
    </xf>
    <xf numFmtId="0" fontId="12" fillId="33" borderId="20" xfId="58" applyFont="1" applyFill="1" applyBorder="1" applyAlignment="1">
      <alignment horizontal="right" vertical="center" wrapText="1"/>
      <protection/>
    </xf>
    <xf numFmtId="0" fontId="12" fillId="33" borderId="22" xfId="58" applyFont="1" applyFill="1" applyBorder="1" applyAlignment="1">
      <alignment horizontal="right" vertical="center" wrapText="1"/>
      <protection/>
    </xf>
    <xf numFmtId="9" fontId="12" fillId="33" borderId="19" xfId="66" applyFont="1" applyFill="1" applyBorder="1" applyAlignment="1">
      <alignment horizontal="right" vertical="center" wrapText="1"/>
    </xf>
    <xf numFmtId="9" fontId="12" fillId="33" borderId="22" xfId="66" applyFont="1" applyFill="1" applyBorder="1" applyAlignment="1">
      <alignment horizontal="right" vertical="center" wrapText="1"/>
    </xf>
    <xf numFmtId="9" fontId="9" fillId="33" borderId="19" xfId="66" applyFont="1" applyFill="1" applyBorder="1" applyAlignment="1">
      <alignment horizontal="right" vertical="center" wrapText="1"/>
    </xf>
    <xf numFmtId="9" fontId="9" fillId="33" borderId="22" xfId="66" applyFont="1" applyFill="1" applyBorder="1" applyAlignment="1">
      <alignment horizontal="right" vertical="center" wrapText="1"/>
    </xf>
    <xf numFmtId="0" fontId="9" fillId="33" borderId="19" xfId="58" applyFont="1" applyFill="1" applyBorder="1" applyAlignment="1">
      <alignment horizontal="right" vertical="center" wrapText="1"/>
      <protection/>
    </xf>
    <xf numFmtId="0" fontId="9" fillId="33" borderId="20" xfId="58" applyFont="1" applyFill="1" applyBorder="1" applyAlignment="1">
      <alignment horizontal="right" vertical="center" wrapText="1"/>
      <protection/>
    </xf>
    <xf numFmtId="0" fontId="9" fillId="33" borderId="22" xfId="58" applyFont="1" applyFill="1" applyBorder="1" applyAlignment="1">
      <alignment horizontal="right" vertical="center" wrapText="1"/>
      <protection/>
    </xf>
    <xf numFmtId="0" fontId="12" fillId="0" borderId="23" xfId="58" applyFont="1" applyFill="1" applyBorder="1" applyAlignment="1">
      <alignment horizontal="right" vertical="center" wrapText="1"/>
      <protection/>
    </xf>
    <xf numFmtId="0" fontId="12" fillId="0" borderId="24" xfId="58" applyFont="1" applyFill="1" applyBorder="1" applyAlignment="1">
      <alignment horizontal="right" vertical="center" wrapText="1"/>
      <protection/>
    </xf>
    <xf numFmtId="0" fontId="12" fillId="33" borderId="23" xfId="58" applyFont="1" applyFill="1" applyBorder="1" applyAlignment="1">
      <alignment horizontal="right" vertical="center" wrapText="1"/>
      <protection/>
    </xf>
    <xf numFmtId="173" fontId="12" fillId="0" borderId="20" xfId="58" applyNumberFormat="1" applyFont="1" applyFill="1" applyBorder="1" applyAlignment="1">
      <alignment horizontal="right" vertical="center"/>
      <protection/>
    </xf>
    <xf numFmtId="172" fontId="13" fillId="0" borderId="21" xfId="58" applyNumberFormat="1" applyFont="1" applyBorder="1" applyAlignment="1">
      <alignment horizontal="right" vertical="center"/>
      <protection/>
    </xf>
    <xf numFmtId="173" fontId="12" fillId="0" borderId="19" xfId="58" applyNumberFormat="1" applyFont="1" applyFill="1" applyBorder="1" applyAlignment="1">
      <alignment horizontal="right" vertical="center"/>
      <protection/>
    </xf>
    <xf numFmtId="172" fontId="13" fillId="0" borderId="25" xfId="58" applyNumberFormat="1" applyFont="1" applyBorder="1" applyAlignment="1">
      <alignment horizontal="right" vertical="center"/>
      <protection/>
    </xf>
    <xf numFmtId="173" fontId="9" fillId="0" borderId="20" xfId="58" applyNumberFormat="1" applyFont="1" applyFill="1" applyBorder="1" applyAlignment="1">
      <alignment horizontal="right" vertical="center"/>
      <protection/>
    </xf>
    <xf numFmtId="173" fontId="9" fillId="33" borderId="20" xfId="58" applyNumberFormat="1" applyFont="1" applyFill="1" applyBorder="1" applyAlignment="1">
      <alignment horizontal="right" vertical="center"/>
      <protection/>
    </xf>
    <xf numFmtId="173" fontId="9" fillId="0" borderId="19" xfId="58" applyNumberFormat="1" applyFont="1" applyFill="1" applyBorder="1" applyAlignment="1">
      <alignment horizontal="right" vertical="center"/>
      <protection/>
    </xf>
    <xf numFmtId="172" fontId="7" fillId="0" borderId="25" xfId="58" applyNumberFormat="1" applyFont="1" applyBorder="1" applyAlignment="1">
      <alignment horizontal="right" vertical="center"/>
      <protection/>
    </xf>
    <xf numFmtId="173" fontId="12" fillId="33" borderId="20" xfId="58" applyNumberFormat="1" applyFont="1" applyFill="1" applyBorder="1" applyAlignment="1">
      <alignment horizontal="right" vertical="center"/>
      <protection/>
    </xf>
    <xf numFmtId="172" fontId="13" fillId="0" borderId="25" xfId="58" applyNumberFormat="1" applyFont="1" applyFill="1" applyBorder="1" applyAlignment="1">
      <alignment horizontal="right" vertical="center"/>
      <protection/>
    </xf>
    <xf numFmtId="173" fontId="14" fillId="33" borderId="19" xfId="58" applyNumberFormat="1" applyFont="1" applyFill="1" applyBorder="1" applyAlignment="1">
      <alignment horizontal="right" vertical="center"/>
      <protection/>
    </xf>
    <xf numFmtId="173" fontId="14" fillId="33" borderId="20" xfId="58" applyNumberFormat="1" applyFont="1" applyFill="1" applyBorder="1" applyAlignment="1">
      <alignment horizontal="right" vertical="center"/>
      <protection/>
    </xf>
    <xf numFmtId="172" fontId="13" fillId="33" borderId="25" xfId="58" applyNumberFormat="1" applyFont="1" applyFill="1" applyBorder="1" applyAlignment="1">
      <alignment horizontal="right" vertical="center"/>
      <protection/>
    </xf>
    <xf numFmtId="172" fontId="13" fillId="33" borderId="21" xfId="58" applyNumberFormat="1" applyFont="1" applyFill="1" applyBorder="1" applyAlignment="1">
      <alignment horizontal="right" vertical="center"/>
      <protection/>
    </xf>
    <xf numFmtId="173" fontId="12" fillId="33" borderId="19" xfId="58" applyNumberFormat="1" applyFont="1" applyFill="1" applyBorder="1" applyAlignment="1">
      <alignment horizontal="right" vertical="center"/>
      <protection/>
    </xf>
    <xf numFmtId="173" fontId="9" fillId="33" borderId="19" xfId="58" applyNumberFormat="1" applyFont="1" applyFill="1" applyBorder="1" applyAlignment="1">
      <alignment horizontal="right" vertical="center"/>
      <protection/>
    </xf>
    <xf numFmtId="172" fontId="7" fillId="33" borderId="25" xfId="58" applyNumberFormat="1" applyFont="1" applyFill="1" applyBorder="1" applyAlignment="1">
      <alignment horizontal="right" vertical="center"/>
      <protection/>
    </xf>
    <xf numFmtId="49" fontId="16" fillId="33" borderId="22" xfId="0" applyNumberFormat="1" applyFont="1" applyFill="1" applyBorder="1" applyAlignment="1">
      <alignment horizontal="right" vertical="center" wrapText="1"/>
    </xf>
    <xf numFmtId="9" fontId="16" fillId="33" borderId="19" xfId="66" applyFont="1" applyFill="1" applyBorder="1" applyAlignment="1">
      <alignment horizontal="right" vertical="center" wrapText="1"/>
    </xf>
    <xf numFmtId="9" fontId="16" fillId="33" borderId="22" xfId="66" applyFont="1" applyFill="1" applyBorder="1" applyAlignment="1">
      <alignment horizontal="right" vertical="center" wrapText="1"/>
    </xf>
    <xf numFmtId="173" fontId="12" fillId="33" borderId="24" xfId="58" applyNumberFormat="1" applyFont="1" applyFill="1" applyBorder="1" applyAlignment="1">
      <alignment horizontal="right" vertical="center"/>
      <protection/>
    </xf>
    <xf numFmtId="173" fontId="12" fillId="33" borderId="26" xfId="58" applyNumberFormat="1" applyFont="1" applyFill="1" applyBorder="1" applyAlignment="1">
      <alignment horizontal="right" vertical="center"/>
      <protection/>
    </xf>
    <xf numFmtId="172" fontId="13" fillId="0" borderId="27" xfId="58" applyNumberFormat="1" applyFont="1" applyBorder="1" applyAlignment="1">
      <alignment horizontal="right" vertical="center"/>
      <protection/>
    </xf>
    <xf numFmtId="0" fontId="18" fillId="0" borderId="14" xfId="58" applyFont="1" applyBorder="1" applyAlignment="1">
      <alignment horizontal="center" vertical="center"/>
      <protection/>
    </xf>
    <xf numFmtId="0" fontId="18" fillId="0" borderId="28" xfId="58" applyFont="1" applyBorder="1" applyAlignment="1">
      <alignment horizontal="center" vertical="center"/>
      <protection/>
    </xf>
    <xf numFmtId="0" fontId="18" fillId="0" borderId="16" xfId="58" applyFont="1" applyBorder="1" applyAlignment="1">
      <alignment horizontal="center" vertical="center"/>
      <protection/>
    </xf>
    <xf numFmtId="49" fontId="3" fillId="33" borderId="29" xfId="58" applyNumberFormat="1" applyFont="1" applyFill="1" applyBorder="1" applyAlignment="1">
      <alignment horizontal="center" vertical="top" wrapText="1"/>
      <protection/>
    </xf>
    <xf numFmtId="49" fontId="3" fillId="33" borderId="30" xfId="58" applyNumberFormat="1" applyFont="1" applyFill="1" applyBorder="1" applyAlignment="1">
      <alignment horizontal="center" vertical="top" wrapText="1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 vertical="top"/>
      <protection/>
    </xf>
    <xf numFmtId="0" fontId="3" fillId="0" borderId="0" xfId="58" applyFont="1" applyBorder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_Информация об исполнении бюджета КМО 01.07.2021г." xfId="57"/>
    <cellStyle name="Обычный 3" xfId="58"/>
    <cellStyle name="Обычный 4" xfId="59"/>
    <cellStyle name="Обычный 5" xfId="60"/>
    <cellStyle name="Обычный 5_Информация об исполнении бюджета Крапивинского муниципального района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1" max="1" width="46.25390625" style="0" customWidth="1"/>
    <col min="2" max="2" width="11.875" style="0" customWidth="1"/>
    <col min="3" max="3" width="9.875" style="0" customWidth="1"/>
    <col min="4" max="4" width="12.25390625" style="0" customWidth="1"/>
    <col min="5" max="5" width="11.00390625" style="0" customWidth="1"/>
    <col min="6" max="7" width="11.25390625" style="0" customWidth="1"/>
    <col min="8" max="8" width="14.25390625" style="0" customWidth="1"/>
    <col min="9" max="9" width="12.125" style="0" customWidth="1"/>
  </cols>
  <sheetData>
    <row r="1" spans="1:9" ht="15.75">
      <c r="A1" s="93" t="s">
        <v>38</v>
      </c>
      <c r="B1" s="93"/>
      <c r="C1" s="93"/>
      <c r="D1" s="93"/>
      <c r="E1" s="93"/>
      <c r="F1" s="93"/>
      <c r="G1" s="93"/>
      <c r="H1" s="93"/>
      <c r="I1" s="93"/>
    </row>
    <row r="2" spans="1:9" ht="15.75">
      <c r="A2" s="94" t="s">
        <v>73</v>
      </c>
      <c r="B2" s="94"/>
      <c r="C2" s="94"/>
      <c r="D2" s="94"/>
      <c r="E2" s="94"/>
      <c r="F2" s="94"/>
      <c r="G2" s="94"/>
      <c r="H2" s="94"/>
      <c r="I2" s="94"/>
    </row>
    <row r="3" spans="1:9" ht="15.75">
      <c r="A3" s="95" t="s">
        <v>86</v>
      </c>
      <c r="B3" s="95"/>
      <c r="C3" s="95"/>
      <c r="D3" s="95"/>
      <c r="E3" s="95"/>
      <c r="F3" s="95"/>
      <c r="G3" s="95"/>
      <c r="H3" s="95"/>
      <c r="I3" s="95"/>
    </row>
    <row r="4" spans="1:7" ht="15.75" thickBot="1">
      <c r="A4" s="2"/>
      <c r="B4" s="2"/>
      <c r="C4" s="2"/>
      <c r="D4" s="2"/>
      <c r="E4" s="9"/>
      <c r="F4" s="10"/>
      <c r="G4" s="1" t="s">
        <v>61</v>
      </c>
    </row>
    <row r="5" spans="1:9" ht="39" customHeight="1" thickBot="1">
      <c r="A5" s="8"/>
      <c r="B5" s="88">
        <v>2020</v>
      </c>
      <c r="C5" s="89"/>
      <c r="D5" s="90"/>
      <c r="E5" s="88">
        <v>2021</v>
      </c>
      <c r="F5" s="89"/>
      <c r="G5" s="90"/>
      <c r="H5" s="91" t="s">
        <v>85</v>
      </c>
      <c r="I5" s="92"/>
    </row>
    <row r="6" spans="1:9" ht="21" customHeight="1" thickBot="1">
      <c r="A6" s="41" t="s">
        <v>1</v>
      </c>
      <c r="B6" s="34" t="s">
        <v>30</v>
      </c>
      <c r="C6" s="28" t="s">
        <v>31</v>
      </c>
      <c r="D6" s="36" t="s">
        <v>17</v>
      </c>
      <c r="E6" s="34" t="s">
        <v>30</v>
      </c>
      <c r="F6" s="28" t="s">
        <v>31</v>
      </c>
      <c r="G6" s="36" t="s">
        <v>17</v>
      </c>
      <c r="H6" s="29" t="s">
        <v>83</v>
      </c>
      <c r="I6" s="28" t="s">
        <v>84</v>
      </c>
    </row>
    <row r="7" spans="1:9" ht="13.5" thickBot="1">
      <c r="A7" s="25">
        <v>1</v>
      </c>
      <c r="B7" s="35">
        <v>2</v>
      </c>
      <c r="C7" s="43">
        <v>3</v>
      </c>
      <c r="D7" s="42">
        <v>4</v>
      </c>
      <c r="E7" s="35">
        <v>5</v>
      </c>
      <c r="F7" s="43">
        <v>6</v>
      </c>
      <c r="G7" s="42">
        <v>7</v>
      </c>
      <c r="H7" s="37">
        <v>8</v>
      </c>
      <c r="I7" s="38">
        <v>9</v>
      </c>
    </row>
    <row r="8" spans="1:9" ht="12.75">
      <c r="A8" s="30" t="s">
        <v>18</v>
      </c>
      <c r="B8" s="65">
        <f>B9+B12+B13+B17+B18+B19+B21+B22+B23+B24+B11</f>
        <v>187425</v>
      </c>
      <c r="C8" s="65">
        <f>C9+C12+C13+C17+C18+C19+C21+C22+C23+C24+C11</f>
        <v>188048.9</v>
      </c>
      <c r="D8" s="66">
        <f aca="true" t="shared" si="0" ref="D8:D22">C8/B8*100</f>
        <v>100.33287981859411</v>
      </c>
      <c r="E8" s="67">
        <f>E9+E12+E13+E17+E18+E19+E21+E22+E23+E24+E11</f>
        <v>258193.43</v>
      </c>
      <c r="F8" s="65">
        <f>F9+F12+F13+F17+F18+F19+F21+F22+F23+F24+F11</f>
        <v>261442.47</v>
      </c>
      <c r="G8" s="68">
        <f aca="true" t="shared" si="1" ref="G8:G24">F8/E8*100</f>
        <v>101.2583743900842</v>
      </c>
      <c r="H8" s="48">
        <f>E8/B8</f>
        <v>1.377582659730559</v>
      </c>
      <c r="I8" s="49">
        <f>F8/C8</f>
        <v>1.390289812915683</v>
      </c>
    </row>
    <row r="9" spans="1:9" ht="12.75">
      <c r="A9" s="31" t="s">
        <v>15</v>
      </c>
      <c r="B9" s="65">
        <f>B10</f>
        <v>103382</v>
      </c>
      <c r="C9" s="65">
        <f>C10</f>
        <v>103691.9</v>
      </c>
      <c r="D9" s="66">
        <f t="shared" si="0"/>
        <v>100.2997620475518</v>
      </c>
      <c r="E9" s="67">
        <f>E10</f>
        <v>115200</v>
      </c>
      <c r="F9" s="65">
        <f>F10</f>
        <v>117526.7</v>
      </c>
      <c r="G9" s="68">
        <f t="shared" si="1"/>
        <v>102.01970486111111</v>
      </c>
      <c r="H9" s="48">
        <f aca="true" t="shared" si="2" ref="H9:I24">E9/B9</f>
        <v>1.1143139037743515</v>
      </c>
      <c r="I9" s="49">
        <f t="shared" si="2"/>
        <v>1.1334221863038483</v>
      </c>
    </row>
    <row r="10" spans="1:9" ht="12.75">
      <c r="A10" s="32" t="s">
        <v>0</v>
      </c>
      <c r="B10" s="69">
        <v>103382</v>
      </c>
      <c r="C10" s="70">
        <v>103691.9</v>
      </c>
      <c r="D10" s="46">
        <f t="shared" si="0"/>
        <v>100.2997620475518</v>
      </c>
      <c r="E10" s="71">
        <v>115200</v>
      </c>
      <c r="F10" s="70">
        <v>117526.7</v>
      </c>
      <c r="G10" s="72">
        <f t="shared" si="1"/>
        <v>102.01970486111111</v>
      </c>
      <c r="H10" s="50">
        <f t="shared" si="2"/>
        <v>1.1143139037743515</v>
      </c>
      <c r="I10" s="51">
        <f t="shared" si="2"/>
        <v>1.1334221863038483</v>
      </c>
    </row>
    <row r="11" spans="1:9" ht="12.75">
      <c r="A11" s="31" t="s">
        <v>76</v>
      </c>
      <c r="B11" s="65">
        <v>11576</v>
      </c>
      <c r="C11" s="73">
        <v>11497.4</v>
      </c>
      <c r="D11" s="46">
        <f t="shared" si="0"/>
        <v>99.32100898410503</v>
      </c>
      <c r="E11" s="67">
        <v>15240</v>
      </c>
      <c r="F11" s="73">
        <v>15184.26</v>
      </c>
      <c r="G11" s="72">
        <f t="shared" si="1"/>
        <v>99.63425196850395</v>
      </c>
      <c r="H11" s="48">
        <f t="shared" si="2"/>
        <v>1.3165169315825846</v>
      </c>
      <c r="I11" s="49">
        <f t="shared" si="2"/>
        <v>1.320669020822099</v>
      </c>
    </row>
    <row r="12" spans="1:9" ht="12.75">
      <c r="A12" s="31" t="s">
        <v>2</v>
      </c>
      <c r="B12" s="65">
        <v>10570</v>
      </c>
      <c r="C12" s="73">
        <v>10596.6</v>
      </c>
      <c r="D12" s="66">
        <f t="shared" si="0"/>
        <v>100.25165562913907</v>
      </c>
      <c r="E12" s="67">
        <v>15682</v>
      </c>
      <c r="F12" s="73">
        <v>16085.87</v>
      </c>
      <c r="G12" s="68">
        <f t="shared" si="1"/>
        <v>102.57537303915318</v>
      </c>
      <c r="H12" s="48">
        <f t="shared" si="2"/>
        <v>1.4836329233680228</v>
      </c>
      <c r="I12" s="49">
        <f t="shared" si="2"/>
        <v>1.5180218183190834</v>
      </c>
    </row>
    <row r="13" spans="1:9" ht="12.75">
      <c r="A13" s="31" t="s">
        <v>3</v>
      </c>
      <c r="B13" s="65">
        <f>B14+B15+B16</f>
        <v>13700</v>
      </c>
      <c r="C13" s="65">
        <f>C14+C15+C16</f>
        <v>13808</v>
      </c>
      <c r="D13" s="66">
        <f t="shared" si="0"/>
        <v>100.78832116788321</v>
      </c>
      <c r="E13" s="67">
        <f>E14+E15+E16</f>
        <v>18905</v>
      </c>
      <c r="F13" s="65">
        <f>F14+F15+F16</f>
        <v>19017.82</v>
      </c>
      <c r="G13" s="68">
        <f t="shared" si="1"/>
        <v>100.59677334038615</v>
      </c>
      <c r="H13" s="48">
        <f t="shared" si="2"/>
        <v>1.37992700729927</v>
      </c>
      <c r="I13" s="49">
        <f t="shared" si="2"/>
        <v>1.3773044611819234</v>
      </c>
    </row>
    <row r="14" spans="1:9" ht="12.75">
      <c r="A14" s="32" t="s">
        <v>78</v>
      </c>
      <c r="B14" s="65">
        <v>2020</v>
      </c>
      <c r="C14" s="69">
        <v>2073.5</v>
      </c>
      <c r="D14" s="66">
        <f t="shared" si="0"/>
        <v>102.64851485148515</v>
      </c>
      <c r="E14" s="71">
        <v>2040</v>
      </c>
      <c r="F14" s="69">
        <v>2046.71</v>
      </c>
      <c r="G14" s="68">
        <f t="shared" si="1"/>
        <v>100.32892156862745</v>
      </c>
      <c r="H14" s="50">
        <f t="shared" si="2"/>
        <v>1.00990099009901</v>
      </c>
      <c r="I14" s="51">
        <f t="shared" si="2"/>
        <v>0.9870798167349891</v>
      </c>
    </row>
    <row r="15" spans="1:9" ht="12.75">
      <c r="A15" s="32" t="s">
        <v>8</v>
      </c>
      <c r="B15" s="69">
        <v>580</v>
      </c>
      <c r="C15" s="69">
        <v>593.6</v>
      </c>
      <c r="D15" s="66">
        <f t="shared" si="0"/>
        <v>102.3448275862069</v>
      </c>
      <c r="E15" s="71">
        <v>555</v>
      </c>
      <c r="F15" s="69">
        <v>570.12</v>
      </c>
      <c r="G15" s="68">
        <f t="shared" si="1"/>
        <v>102.72432432432433</v>
      </c>
      <c r="H15" s="50">
        <f t="shared" si="2"/>
        <v>0.9568965517241379</v>
      </c>
      <c r="I15" s="51">
        <f t="shared" si="2"/>
        <v>0.96044474393531</v>
      </c>
    </row>
    <row r="16" spans="1:9" ht="12.75">
      <c r="A16" s="32" t="s">
        <v>77</v>
      </c>
      <c r="B16" s="69">
        <v>11100</v>
      </c>
      <c r="C16" s="69">
        <v>11140.9</v>
      </c>
      <c r="D16" s="66">
        <f t="shared" si="0"/>
        <v>100.36846846846848</v>
      </c>
      <c r="E16" s="71">
        <v>16310</v>
      </c>
      <c r="F16" s="69">
        <v>16400.99</v>
      </c>
      <c r="G16" s="68">
        <f t="shared" si="1"/>
        <v>100.55787860208463</v>
      </c>
      <c r="H16" s="50">
        <f t="shared" si="2"/>
        <v>1.4693693693693695</v>
      </c>
      <c r="I16" s="51">
        <f t="shared" si="2"/>
        <v>1.4721422865298137</v>
      </c>
    </row>
    <row r="17" spans="1:9" ht="12.75">
      <c r="A17" s="31" t="s">
        <v>19</v>
      </c>
      <c r="B17" s="65">
        <v>2580</v>
      </c>
      <c r="C17" s="73">
        <v>2627.8</v>
      </c>
      <c r="D17" s="66">
        <f t="shared" si="0"/>
        <v>101.85271317829458</v>
      </c>
      <c r="E17" s="67">
        <v>3093</v>
      </c>
      <c r="F17" s="73">
        <v>3122.37</v>
      </c>
      <c r="G17" s="68">
        <f t="shared" si="1"/>
        <v>100.94956353055287</v>
      </c>
      <c r="H17" s="48">
        <f t="shared" si="2"/>
        <v>1.1988372093023256</v>
      </c>
      <c r="I17" s="49">
        <f t="shared" si="2"/>
        <v>1.1882068650582236</v>
      </c>
    </row>
    <row r="18" spans="1:9" ht="36">
      <c r="A18" s="31" t="s">
        <v>36</v>
      </c>
      <c r="B18" s="65">
        <v>30522</v>
      </c>
      <c r="C18" s="73">
        <v>30578.1</v>
      </c>
      <c r="D18" s="66">
        <f t="shared" si="0"/>
        <v>100.18380184784745</v>
      </c>
      <c r="E18" s="67">
        <v>34300</v>
      </c>
      <c r="F18" s="73">
        <v>34650.78</v>
      </c>
      <c r="G18" s="68">
        <f t="shared" si="1"/>
        <v>101.02268221574344</v>
      </c>
      <c r="H18" s="48">
        <f t="shared" si="2"/>
        <v>1.123779568835594</v>
      </c>
      <c r="I18" s="49">
        <f t="shared" si="2"/>
        <v>1.1331894395008193</v>
      </c>
    </row>
    <row r="19" spans="1:9" ht="24">
      <c r="A19" s="31" t="s">
        <v>9</v>
      </c>
      <c r="B19" s="65">
        <f>B20</f>
        <v>227</v>
      </c>
      <c r="C19" s="65">
        <f>C20</f>
        <v>226.6</v>
      </c>
      <c r="D19" s="66">
        <f t="shared" si="0"/>
        <v>99.8237885462555</v>
      </c>
      <c r="E19" s="67">
        <f>E20</f>
        <v>176.6</v>
      </c>
      <c r="F19" s="65">
        <f>F20</f>
        <v>90.25</v>
      </c>
      <c r="G19" s="68">
        <f t="shared" si="1"/>
        <v>51.104190260475654</v>
      </c>
      <c r="H19" s="48">
        <f t="shared" si="2"/>
        <v>0.7779735682819383</v>
      </c>
      <c r="I19" s="49">
        <f t="shared" si="2"/>
        <v>0.398278905560459</v>
      </c>
    </row>
    <row r="20" spans="1:9" ht="12.75">
      <c r="A20" s="32" t="s">
        <v>10</v>
      </c>
      <c r="B20" s="69">
        <v>227</v>
      </c>
      <c r="C20" s="70">
        <v>226.6</v>
      </c>
      <c r="D20" s="46">
        <f t="shared" si="0"/>
        <v>99.8237885462555</v>
      </c>
      <c r="E20" s="71">
        <v>176.6</v>
      </c>
      <c r="F20" s="70">
        <v>90.25</v>
      </c>
      <c r="G20" s="72">
        <f t="shared" si="1"/>
        <v>51.104190260475654</v>
      </c>
      <c r="H20" s="50">
        <f t="shared" si="2"/>
        <v>0.7779735682819383</v>
      </c>
      <c r="I20" s="51">
        <f t="shared" si="2"/>
        <v>0.398278905560459</v>
      </c>
    </row>
    <row r="21" spans="1:9" ht="24">
      <c r="A21" s="31" t="s">
        <v>11</v>
      </c>
      <c r="B21" s="65">
        <v>2700</v>
      </c>
      <c r="C21" s="73">
        <v>2840.6</v>
      </c>
      <c r="D21" s="66">
        <f t="shared" si="0"/>
        <v>105.20740740740739</v>
      </c>
      <c r="E21" s="67">
        <v>3235.4</v>
      </c>
      <c r="F21" s="73">
        <v>3383.62</v>
      </c>
      <c r="G21" s="68">
        <f t="shared" si="1"/>
        <v>104.58119552451011</v>
      </c>
      <c r="H21" s="48">
        <f t="shared" si="2"/>
        <v>1.1982962962962964</v>
      </c>
      <c r="I21" s="49">
        <f t="shared" si="2"/>
        <v>1.1911638386256425</v>
      </c>
    </row>
    <row r="22" spans="1:9" ht="24">
      <c r="A22" s="31" t="s">
        <v>20</v>
      </c>
      <c r="B22" s="65">
        <v>11482</v>
      </c>
      <c r="C22" s="73">
        <v>11491.8</v>
      </c>
      <c r="D22" s="66">
        <f t="shared" si="0"/>
        <v>100.0853509841491</v>
      </c>
      <c r="E22" s="67">
        <v>50640</v>
      </c>
      <c r="F22" s="73">
        <v>50632.27</v>
      </c>
      <c r="G22" s="68">
        <f t="shared" si="1"/>
        <v>99.9847353870458</v>
      </c>
      <c r="H22" s="48">
        <f t="shared" si="2"/>
        <v>4.410381466643442</v>
      </c>
      <c r="I22" s="49">
        <f t="shared" si="2"/>
        <v>4.4059477192432865</v>
      </c>
    </row>
    <row r="23" spans="1:9" ht="12.75">
      <c r="A23" s="31" t="s">
        <v>21</v>
      </c>
      <c r="B23" s="65">
        <v>530</v>
      </c>
      <c r="C23" s="73">
        <v>533.4</v>
      </c>
      <c r="D23" s="66">
        <f>C23/B23*100</f>
        <v>100.64150943396226</v>
      </c>
      <c r="E23" s="67">
        <v>643.4</v>
      </c>
      <c r="F23" s="73">
        <v>646.12</v>
      </c>
      <c r="G23" s="68">
        <f t="shared" si="1"/>
        <v>100.42275411874417</v>
      </c>
      <c r="H23" s="48">
        <f t="shared" si="2"/>
        <v>1.2139622641509433</v>
      </c>
      <c r="I23" s="49">
        <f t="shared" si="2"/>
        <v>1.211323584551931</v>
      </c>
    </row>
    <row r="24" spans="1:9" ht="12.75">
      <c r="A24" s="31" t="s">
        <v>4</v>
      </c>
      <c r="B24" s="65">
        <v>156</v>
      </c>
      <c r="C24" s="73">
        <v>156.7</v>
      </c>
      <c r="D24" s="66">
        <f>C24/B24*100</f>
        <v>100.44871794871794</v>
      </c>
      <c r="E24" s="67">
        <v>1078.03</v>
      </c>
      <c r="F24" s="73">
        <v>1102.41</v>
      </c>
      <c r="G24" s="68">
        <f t="shared" si="1"/>
        <v>102.26153261040973</v>
      </c>
      <c r="H24" s="48">
        <f t="shared" si="2"/>
        <v>6.910448717948718</v>
      </c>
      <c r="I24" s="49">
        <f t="shared" si="2"/>
        <v>7.0351627313337595</v>
      </c>
    </row>
    <row r="25" spans="1:9" ht="12.75">
      <c r="A25" s="31" t="s">
        <v>16</v>
      </c>
      <c r="B25" s="65">
        <f>B26+B31+B32</f>
        <v>1050345.7</v>
      </c>
      <c r="C25" s="65">
        <f>C26+C31+C32</f>
        <v>1033626.7000000001</v>
      </c>
      <c r="D25" s="66">
        <f aca="true" t="shared" si="3" ref="D25:D31">C25/B25*100</f>
        <v>98.40823835428661</v>
      </c>
      <c r="E25" s="67">
        <f>E26+E31+E32</f>
        <v>1263639.48</v>
      </c>
      <c r="F25" s="65">
        <f>F26+F31+F32</f>
        <v>1244986.7899999998</v>
      </c>
      <c r="G25" s="68">
        <f aca="true" t="shared" si="4" ref="G25:G33">F25/E25*100</f>
        <v>98.52389148208631</v>
      </c>
      <c r="H25" s="48">
        <f aca="true" t="shared" si="5" ref="H25:I40">E25/B25</f>
        <v>1.203070074928664</v>
      </c>
      <c r="I25" s="49">
        <f t="shared" si="5"/>
        <v>1.2044839689222422</v>
      </c>
    </row>
    <row r="26" spans="1:9" ht="36">
      <c r="A26" s="32" t="s">
        <v>22</v>
      </c>
      <c r="B26" s="69">
        <f>B27+B28+B29+B30</f>
        <v>1049315.5</v>
      </c>
      <c r="C26" s="69">
        <f>C27+C28+C29+C30</f>
        <v>1033280.9000000001</v>
      </c>
      <c r="D26" s="46">
        <f t="shared" si="3"/>
        <v>98.47189906181698</v>
      </c>
      <c r="E26" s="71">
        <f>E27+E28+E29+E30</f>
        <v>1262734.48</v>
      </c>
      <c r="F26" s="69">
        <f>F27+F28+F29+F30</f>
        <v>1244474.2699999998</v>
      </c>
      <c r="G26" s="72">
        <f t="shared" si="4"/>
        <v>98.55391530925803</v>
      </c>
      <c r="H26" s="50">
        <f t="shared" si="5"/>
        <v>1.2033887615307313</v>
      </c>
      <c r="I26" s="51">
        <f t="shared" si="5"/>
        <v>1.204391051842727</v>
      </c>
    </row>
    <row r="27" spans="1:9" ht="24">
      <c r="A27" s="32" t="s">
        <v>23</v>
      </c>
      <c r="B27" s="69">
        <v>456370</v>
      </c>
      <c r="C27" s="70">
        <v>456370</v>
      </c>
      <c r="D27" s="46">
        <f t="shared" si="3"/>
        <v>100</v>
      </c>
      <c r="E27" s="71">
        <v>436075.41</v>
      </c>
      <c r="F27" s="70">
        <v>436075.41</v>
      </c>
      <c r="G27" s="72">
        <f t="shared" si="4"/>
        <v>100</v>
      </c>
      <c r="H27" s="50">
        <f t="shared" si="5"/>
        <v>0.9555304029625085</v>
      </c>
      <c r="I27" s="51">
        <f t="shared" si="5"/>
        <v>0.9555304029625085</v>
      </c>
    </row>
    <row r="28" spans="1:9" ht="24">
      <c r="A28" s="32" t="s">
        <v>24</v>
      </c>
      <c r="B28" s="69">
        <v>114315.2</v>
      </c>
      <c r="C28" s="70">
        <v>105536.3</v>
      </c>
      <c r="D28" s="46">
        <f t="shared" si="3"/>
        <v>92.32044382549303</v>
      </c>
      <c r="E28" s="71">
        <v>286687.17</v>
      </c>
      <c r="F28" s="70">
        <v>271393.52</v>
      </c>
      <c r="G28" s="72">
        <f t="shared" si="4"/>
        <v>94.66538736281782</v>
      </c>
      <c r="H28" s="50">
        <f t="shared" si="5"/>
        <v>2.507865708147298</v>
      </c>
      <c r="I28" s="51">
        <f t="shared" si="5"/>
        <v>2.571565612969187</v>
      </c>
    </row>
    <row r="29" spans="1:9" ht="24">
      <c r="A29" s="32" t="s">
        <v>25</v>
      </c>
      <c r="B29" s="69">
        <v>470695</v>
      </c>
      <c r="C29" s="70">
        <v>464014.8</v>
      </c>
      <c r="D29" s="46">
        <f t="shared" si="3"/>
        <v>98.58077948565419</v>
      </c>
      <c r="E29" s="71">
        <v>522302.7</v>
      </c>
      <c r="F29" s="70">
        <v>520310.64</v>
      </c>
      <c r="G29" s="72">
        <f t="shared" si="4"/>
        <v>99.61860047822843</v>
      </c>
      <c r="H29" s="50">
        <f t="shared" si="5"/>
        <v>1.1096414875875036</v>
      </c>
      <c r="I29" s="51">
        <f t="shared" si="5"/>
        <v>1.1213233715821134</v>
      </c>
    </row>
    <row r="30" spans="1:9" ht="12.75">
      <c r="A30" s="32" t="s">
        <v>26</v>
      </c>
      <c r="B30" s="69">
        <v>7935.3</v>
      </c>
      <c r="C30" s="70">
        <v>7359.8</v>
      </c>
      <c r="D30" s="46">
        <f t="shared" si="3"/>
        <v>92.74759618413923</v>
      </c>
      <c r="E30" s="71">
        <v>17669.2</v>
      </c>
      <c r="F30" s="70">
        <v>16694.7</v>
      </c>
      <c r="G30" s="72">
        <f t="shared" si="4"/>
        <v>94.48475312973989</v>
      </c>
      <c r="H30" s="50">
        <f t="shared" si="5"/>
        <v>2.2266580973624186</v>
      </c>
      <c r="I30" s="51">
        <f t="shared" si="5"/>
        <v>2.2683632707410526</v>
      </c>
    </row>
    <row r="31" spans="1:9" ht="12.75">
      <c r="A31" s="32" t="s">
        <v>62</v>
      </c>
      <c r="B31" s="69">
        <v>1030.2</v>
      </c>
      <c r="C31" s="70">
        <v>1029.2</v>
      </c>
      <c r="D31" s="46">
        <f t="shared" si="3"/>
        <v>99.90293146961756</v>
      </c>
      <c r="E31" s="71">
        <v>905</v>
      </c>
      <c r="F31" s="70">
        <v>904.4</v>
      </c>
      <c r="G31" s="72">
        <f t="shared" si="4"/>
        <v>99.93370165745856</v>
      </c>
      <c r="H31" s="50">
        <f t="shared" si="5"/>
        <v>0.8784701999611726</v>
      </c>
      <c r="I31" s="51">
        <f t="shared" si="5"/>
        <v>0.8787407695297318</v>
      </c>
    </row>
    <row r="32" spans="1:9" ht="48">
      <c r="A32" s="32" t="s">
        <v>63</v>
      </c>
      <c r="B32" s="69"/>
      <c r="C32" s="70">
        <v>-683.4</v>
      </c>
      <c r="D32" s="46"/>
      <c r="E32" s="71">
        <v>0</v>
      </c>
      <c r="F32" s="70">
        <v>-391.88</v>
      </c>
      <c r="G32" s="72" t="e">
        <f t="shared" si="4"/>
        <v>#DIV/0!</v>
      </c>
      <c r="H32" s="50" t="e">
        <f t="shared" si="5"/>
        <v>#DIV/0!</v>
      </c>
      <c r="I32" s="51">
        <f t="shared" si="5"/>
        <v>0.5734269827333919</v>
      </c>
    </row>
    <row r="33" spans="1:9" ht="12.75">
      <c r="A33" s="31" t="s">
        <v>27</v>
      </c>
      <c r="B33" s="65">
        <f>B8+B25</f>
        <v>1237770.7</v>
      </c>
      <c r="C33" s="65">
        <f>C8+C25</f>
        <v>1221675.6</v>
      </c>
      <c r="D33" s="66">
        <f>C33/B33*100</f>
        <v>98.69967030242356</v>
      </c>
      <c r="E33" s="67">
        <f>E8+E25</f>
        <v>1521832.91</v>
      </c>
      <c r="F33" s="65">
        <f>F8+F25</f>
        <v>1506429.2599999998</v>
      </c>
      <c r="G33" s="74">
        <f t="shared" si="4"/>
        <v>98.9878225198849</v>
      </c>
      <c r="H33" s="48">
        <f t="shared" si="5"/>
        <v>1.2294950187462024</v>
      </c>
      <c r="I33" s="49">
        <f t="shared" si="5"/>
        <v>1.23308451114191</v>
      </c>
    </row>
    <row r="34" spans="1:9" ht="12.75">
      <c r="A34" s="33"/>
      <c r="B34" s="52"/>
      <c r="C34" s="53"/>
      <c r="D34" s="54"/>
      <c r="E34" s="75"/>
      <c r="F34" s="76"/>
      <c r="G34" s="77"/>
      <c r="H34" s="55" t="e">
        <f t="shared" si="5"/>
        <v>#DIV/0!</v>
      </c>
      <c r="I34" s="56" t="e">
        <f t="shared" si="5"/>
        <v>#DIV/0!</v>
      </c>
    </row>
    <row r="35" spans="1:9" ht="12.75">
      <c r="A35" s="33" t="s">
        <v>12</v>
      </c>
      <c r="B35" s="73">
        <f>SUM(B36:B43)</f>
        <v>90538.7</v>
      </c>
      <c r="C35" s="73">
        <f>SUM(C36:C43)</f>
        <v>86980.29999999999</v>
      </c>
      <c r="D35" s="78">
        <f aca="true" t="shared" si="6" ref="D35:D41">C35/B35*100</f>
        <v>96.06974697008019</v>
      </c>
      <c r="E35" s="79">
        <f>SUM(E36:E43)</f>
        <v>99983.49999999999</v>
      </c>
      <c r="F35" s="73">
        <f>SUM(F36:F43)</f>
        <v>99774.70000000001</v>
      </c>
      <c r="G35" s="77">
        <f aca="true" t="shared" si="7" ref="G35:G41">F35/E35*100</f>
        <v>99.7911655423145</v>
      </c>
      <c r="H35" s="55">
        <f t="shared" si="5"/>
        <v>1.1043178221025924</v>
      </c>
      <c r="I35" s="56">
        <f t="shared" si="5"/>
        <v>1.1470953767692227</v>
      </c>
    </row>
    <row r="36" spans="1:9" ht="24">
      <c r="A36" s="39" t="s">
        <v>39</v>
      </c>
      <c r="B36" s="70">
        <v>2099.8</v>
      </c>
      <c r="C36" s="70">
        <v>2078.5</v>
      </c>
      <c r="D36" s="46">
        <f t="shared" si="6"/>
        <v>98.98561767787407</v>
      </c>
      <c r="E36" s="80">
        <v>1898</v>
      </c>
      <c r="F36" s="70">
        <v>1897.8</v>
      </c>
      <c r="G36" s="81">
        <f t="shared" si="7"/>
        <v>99.98946259220232</v>
      </c>
      <c r="H36" s="57">
        <f t="shared" si="5"/>
        <v>0.903895609105629</v>
      </c>
      <c r="I36" s="58">
        <f t="shared" si="5"/>
        <v>0.913062304546548</v>
      </c>
    </row>
    <row r="37" spans="1:9" ht="36">
      <c r="A37" s="39" t="s">
        <v>40</v>
      </c>
      <c r="B37" s="70">
        <v>1625</v>
      </c>
      <c r="C37" s="70">
        <v>1547.5</v>
      </c>
      <c r="D37" s="46">
        <f t="shared" si="6"/>
        <v>95.23076923076923</v>
      </c>
      <c r="E37" s="80">
        <v>1895</v>
      </c>
      <c r="F37" s="70">
        <v>1894.9</v>
      </c>
      <c r="G37" s="81">
        <f t="shared" si="7"/>
        <v>99.99472295514512</v>
      </c>
      <c r="H37" s="57">
        <f t="shared" si="5"/>
        <v>1.166153846153846</v>
      </c>
      <c r="I37" s="58">
        <f t="shared" si="5"/>
        <v>1.2244911147011308</v>
      </c>
    </row>
    <row r="38" spans="1:9" ht="36">
      <c r="A38" s="39" t="s">
        <v>41</v>
      </c>
      <c r="B38" s="70">
        <v>68827.4</v>
      </c>
      <c r="C38" s="70">
        <v>65689.3</v>
      </c>
      <c r="D38" s="46">
        <f t="shared" si="6"/>
        <v>95.44062393755976</v>
      </c>
      <c r="E38" s="80">
        <v>74864.4</v>
      </c>
      <c r="F38" s="70">
        <v>74818.1</v>
      </c>
      <c r="G38" s="81">
        <f t="shared" si="7"/>
        <v>99.93815485063664</v>
      </c>
      <c r="H38" s="57">
        <f t="shared" si="5"/>
        <v>1.0877121611451253</v>
      </c>
      <c r="I38" s="58">
        <f t="shared" si="5"/>
        <v>1.1389693603067776</v>
      </c>
    </row>
    <row r="39" spans="1:9" ht="12.75">
      <c r="A39" s="39" t="s">
        <v>69</v>
      </c>
      <c r="B39" s="70">
        <v>6.1</v>
      </c>
      <c r="C39" s="70">
        <v>0</v>
      </c>
      <c r="D39" s="46">
        <f t="shared" si="6"/>
        <v>0</v>
      </c>
      <c r="E39" s="80">
        <v>5.9</v>
      </c>
      <c r="F39" s="70">
        <v>0</v>
      </c>
      <c r="G39" s="81">
        <f t="shared" si="7"/>
        <v>0</v>
      </c>
      <c r="H39" s="57">
        <f t="shared" si="5"/>
        <v>0.9672131147540984</v>
      </c>
      <c r="I39" s="58" t="e">
        <f t="shared" si="5"/>
        <v>#DIV/0!</v>
      </c>
    </row>
    <row r="40" spans="1:9" ht="36">
      <c r="A40" s="39" t="s">
        <v>42</v>
      </c>
      <c r="B40" s="70">
        <v>546.7</v>
      </c>
      <c r="C40" s="70">
        <v>507.9</v>
      </c>
      <c r="D40" s="46">
        <f t="shared" si="6"/>
        <v>92.9028717761112</v>
      </c>
      <c r="E40" s="80">
        <v>7697</v>
      </c>
      <c r="F40" s="70">
        <v>7683.8</v>
      </c>
      <c r="G40" s="81">
        <f t="shared" si="7"/>
        <v>99.82850461218656</v>
      </c>
      <c r="H40" s="57">
        <f t="shared" si="5"/>
        <v>14.079019571977318</v>
      </c>
      <c r="I40" s="58">
        <f t="shared" si="5"/>
        <v>15.128568615869266</v>
      </c>
    </row>
    <row r="41" spans="1:9" ht="12.75">
      <c r="A41" s="39" t="s">
        <v>74</v>
      </c>
      <c r="B41" s="70">
        <v>12.5</v>
      </c>
      <c r="C41" s="70">
        <v>12.5</v>
      </c>
      <c r="D41" s="46">
        <f t="shared" si="6"/>
        <v>100</v>
      </c>
      <c r="E41" s="80">
        <v>0</v>
      </c>
      <c r="F41" s="70">
        <v>0</v>
      </c>
      <c r="G41" s="81" t="e">
        <f t="shared" si="7"/>
        <v>#DIV/0!</v>
      </c>
      <c r="H41" s="57">
        <f aca="true" t="shared" si="8" ref="H41:I83">E41/B41</f>
        <v>0</v>
      </c>
      <c r="I41" s="58">
        <f t="shared" si="8"/>
        <v>0</v>
      </c>
    </row>
    <row r="42" spans="1:9" ht="12.75">
      <c r="A42" s="39" t="s">
        <v>43</v>
      </c>
      <c r="B42" s="70">
        <v>0</v>
      </c>
      <c r="C42" s="70">
        <v>0</v>
      </c>
      <c r="D42" s="46">
        <v>0</v>
      </c>
      <c r="E42" s="80">
        <v>0</v>
      </c>
      <c r="F42" s="70">
        <v>0</v>
      </c>
      <c r="G42" s="81">
        <v>0</v>
      </c>
      <c r="H42" s="57" t="e">
        <f t="shared" si="8"/>
        <v>#DIV/0!</v>
      </c>
      <c r="I42" s="58" t="e">
        <f t="shared" si="8"/>
        <v>#DIV/0!</v>
      </c>
    </row>
    <row r="43" spans="1:9" ht="12.75">
      <c r="A43" s="39" t="s">
        <v>44</v>
      </c>
      <c r="B43" s="70">
        <v>17421.2</v>
      </c>
      <c r="C43" s="70">
        <v>17144.6</v>
      </c>
      <c r="D43" s="46">
        <f aca="true" t="shared" si="9" ref="D43:D69">C43/B43*100</f>
        <v>98.41227929189722</v>
      </c>
      <c r="E43" s="80">
        <v>13623.2</v>
      </c>
      <c r="F43" s="70">
        <v>13480.1</v>
      </c>
      <c r="G43" s="81">
        <f aca="true" t="shared" si="10" ref="G43:G69">F43/E43*100</f>
        <v>98.94958600035234</v>
      </c>
      <c r="H43" s="57">
        <f t="shared" si="8"/>
        <v>0.781989759603242</v>
      </c>
      <c r="I43" s="58">
        <f t="shared" si="8"/>
        <v>0.7862592303115851</v>
      </c>
    </row>
    <row r="44" spans="1:9" ht="12.75">
      <c r="A44" s="33" t="s">
        <v>32</v>
      </c>
      <c r="B44" s="65">
        <f>B45</f>
        <v>1813.7</v>
      </c>
      <c r="C44" s="65">
        <f>C45</f>
        <v>1249.3</v>
      </c>
      <c r="D44" s="66">
        <f t="shared" si="9"/>
        <v>68.88129238573082</v>
      </c>
      <c r="E44" s="79">
        <f>E45</f>
        <v>1291.2</v>
      </c>
      <c r="F44" s="73">
        <f>F45</f>
        <v>1291.2</v>
      </c>
      <c r="G44" s="77">
        <f t="shared" si="10"/>
        <v>100</v>
      </c>
      <c r="H44" s="55">
        <f t="shared" si="8"/>
        <v>0.7119148701549319</v>
      </c>
      <c r="I44" s="56">
        <f t="shared" si="8"/>
        <v>1.033538781717762</v>
      </c>
    </row>
    <row r="45" spans="1:9" ht="12.75">
      <c r="A45" s="39" t="s">
        <v>45</v>
      </c>
      <c r="B45" s="69">
        <v>1813.7</v>
      </c>
      <c r="C45" s="70">
        <v>1249.3</v>
      </c>
      <c r="D45" s="66">
        <f t="shared" si="9"/>
        <v>68.88129238573082</v>
      </c>
      <c r="E45" s="80">
        <v>1291.2</v>
      </c>
      <c r="F45" s="70">
        <v>1291.2</v>
      </c>
      <c r="G45" s="77">
        <f t="shared" si="10"/>
        <v>100</v>
      </c>
      <c r="H45" s="57">
        <f t="shared" si="8"/>
        <v>0.7119148701549319</v>
      </c>
      <c r="I45" s="58">
        <f t="shared" si="8"/>
        <v>1.033538781717762</v>
      </c>
    </row>
    <row r="46" spans="1:9" ht="24">
      <c r="A46" s="33" t="s">
        <v>13</v>
      </c>
      <c r="B46" s="47">
        <f>B47+B48</f>
        <v>4592.3</v>
      </c>
      <c r="C46" s="47">
        <f>C47+C48</f>
        <v>4234.3</v>
      </c>
      <c r="D46" s="66">
        <f t="shared" si="9"/>
        <v>92.20434205082421</v>
      </c>
      <c r="E46" s="79">
        <f>E47+E48</f>
        <v>5442.7</v>
      </c>
      <c r="F46" s="73">
        <f>F47+F48</f>
        <v>5441.5</v>
      </c>
      <c r="G46" s="77">
        <f t="shared" si="10"/>
        <v>99.97795211935254</v>
      </c>
      <c r="H46" s="55">
        <f t="shared" si="8"/>
        <v>1.1851795396642204</v>
      </c>
      <c r="I46" s="56">
        <f t="shared" si="8"/>
        <v>1.2851002526982027</v>
      </c>
    </row>
    <row r="47" spans="1:9" ht="12" customHeight="1">
      <c r="A47" s="40" t="s">
        <v>80</v>
      </c>
      <c r="B47" s="44"/>
      <c r="C47" s="45"/>
      <c r="D47" s="82"/>
      <c r="E47" s="80">
        <v>5442.7</v>
      </c>
      <c r="F47" s="70">
        <v>5441.5</v>
      </c>
      <c r="G47" s="81">
        <f t="shared" si="10"/>
        <v>99.97795211935254</v>
      </c>
      <c r="H47" s="83" t="e">
        <f t="shared" si="8"/>
        <v>#DIV/0!</v>
      </c>
      <c r="I47" s="84" t="e">
        <f t="shared" si="8"/>
        <v>#DIV/0!</v>
      </c>
    </row>
    <row r="48" spans="1:9" ht="23.25" customHeight="1">
      <c r="A48" s="40" t="s">
        <v>81</v>
      </c>
      <c r="B48" s="70">
        <v>4592.3</v>
      </c>
      <c r="C48" s="70">
        <v>4234.3</v>
      </c>
      <c r="D48" s="66">
        <f t="shared" si="9"/>
        <v>92.20434205082421</v>
      </c>
      <c r="E48" s="80">
        <v>0</v>
      </c>
      <c r="F48" s="70">
        <v>0</v>
      </c>
      <c r="G48" s="81" t="e">
        <f t="shared" si="10"/>
        <v>#DIV/0!</v>
      </c>
      <c r="H48" s="83">
        <f t="shared" si="8"/>
        <v>0</v>
      </c>
      <c r="I48" s="84">
        <f t="shared" si="8"/>
        <v>0</v>
      </c>
    </row>
    <row r="49" spans="1:9" ht="12.75">
      <c r="A49" s="33" t="s">
        <v>14</v>
      </c>
      <c r="B49" s="73">
        <f>SUM(B50:B55)</f>
        <v>77621.4</v>
      </c>
      <c r="C49" s="73">
        <f>SUM(C50:C55)</f>
        <v>74542.2</v>
      </c>
      <c r="D49" s="66">
        <f t="shared" si="9"/>
        <v>96.03305274061019</v>
      </c>
      <c r="E49" s="79">
        <f>SUM(E50:E55)</f>
        <v>143691.19999999998</v>
      </c>
      <c r="F49" s="73">
        <f>SUM(F50:F55)</f>
        <v>141181.5</v>
      </c>
      <c r="G49" s="77">
        <f t="shared" si="10"/>
        <v>98.2534073067801</v>
      </c>
      <c r="H49" s="55">
        <f t="shared" si="8"/>
        <v>1.85118021576524</v>
      </c>
      <c r="I49" s="56">
        <f t="shared" si="8"/>
        <v>1.8939808591643392</v>
      </c>
    </row>
    <row r="50" spans="1:9" ht="12.75">
      <c r="A50" s="39" t="s">
        <v>82</v>
      </c>
      <c r="B50" s="70">
        <v>0</v>
      </c>
      <c r="C50" s="70">
        <v>0</v>
      </c>
      <c r="D50" s="66"/>
      <c r="E50" s="80">
        <v>100</v>
      </c>
      <c r="F50" s="70">
        <v>100</v>
      </c>
      <c r="G50" s="81">
        <f t="shared" si="10"/>
        <v>100</v>
      </c>
      <c r="H50" s="57" t="e">
        <f t="shared" si="8"/>
        <v>#DIV/0!</v>
      </c>
      <c r="I50" s="58" t="e">
        <f t="shared" si="8"/>
        <v>#DIV/0!</v>
      </c>
    </row>
    <row r="51" spans="1:9" ht="12.75">
      <c r="A51" s="39" t="s">
        <v>64</v>
      </c>
      <c r="B51" s="70">
        <v>9718.8</v>
      </c>
      <c r="C51" s="70">
        <v>9718.8</v>
      </c>
      <c r="D51" s="46">
        <f t="shared" si="9"/>
        <v>100</v>
      </c>
      <c r="E51" s="80">
        <v>25772</v>
      </c>
      <c r="F51" s="70">
        <v>25771.9</v>
      </c>
      <c r="G51" s="81">
        <f t="shared" si="10"/>
        <v>99.99961198199597</v>
      </c>
      <c r="H51" s="57">
        <f t="shared" si="8"/>
        <v>2.6517677079474833</v>
      </c>
      <c r="I51" s="58">
        <f t="shared" si="8"/>
        <v>2.6517574186113517</v>
      </c>
    </row>
    <row r="52" spans="1:9" ht="12.75">
      <c r="A52" s="39" t="s">
        <v>87</v>
      </c>
      <c r="B52" s="70">
        <v>11.3</v>
      </c>
      <c r="C52" s="70">
        <v>11.3</v>
      </c>
      <c r="D52" s="46">
        <f t="shared" si="9"/>
        <v>100</v>
      </c>
      <c r="E52" s="80"/>
      <c r="F52" s="70"/>
      <c r="G52" s="81"/>
      <c r="H52" s="57"/>
      <c r="I52" s="58"/>
    </row>
    <row r="53" spans="1:9" ht="12.75">
      <c r="A53" s="39" t="s">
        <v>46</v>
      </c>
      <c r="B53" s="70">
        <v>23187.3</v>
      </c>
      <c r="C53" s="70">
        <v>22549.9</v>
      </c>
      <c r="D53" s="46">
        <f t="shared" si="9"/>
        <v>97.25108141094479</v>
      </c>
      <c r="E53" s="80">
        <v>27131.3</v>
      </c>
      <c r="F53" s="70">
        <v>26930.2</v>
      </c>
      <c r="G53" s="81">
        <f t="shared" si="10"/>
        <v>99.25878966359888</v>
      </c>
      <c r="H53" s="57">
        <f t="shared" si="8"/>
        <v>1.170093111315246</v>
      </c>
      <c r="I53" s="58">
        <f t="shared" si="8"/>
        <v>1.1942491984443389</v>
      </c>
    </row>
    <row r="54" spans="1:9" ht="12.75">
      <c r="A54" s="39" t="s">
        <v>72</v>
      </c>
      <c r="B54" s="70">
        <v>41212.9</v>
      </c>
      <c r="C54" s="70">
        <v>38798.2</v>
      </c>
      <c r="D54" s="46">
        <f t="shared" si="9"/>
        <v>94.14091219011522</v>
      </c>
      <c r="E54" s="80">
        <v>86459</v>
      </c>
      <c r="F54" s="70">
        <v>84978.1</v>
      </c>
      <c r="G54" s="81">
        <f t="shared" si="10"/>
        <v>98.28716501463121</v>
      </c>
      <c r="H54" s="57">
        <f t="shared" si="8"/>
        <v>2.0978625624501066</v>
      </c>
      <c r="I54" s="58">
        <f t="shared" si="8"/>
        <v>2.1902588264404024</v>
      </c>
    </row>
    <row r="55" spans="1:9" ht="12.75">
      <c r="A55" s="39" t="s">
        <v>47</v>
      </c>
      <c r="B55" s="70">
        <v>3491.1</v>
      </c>
      <c r="C55" s="70">
        <v>3464</v>
      </c>
      <c r="D55" s="46">
        <f t="shared" si="9"/>
        <v>99.22374036836527</v>
      </c>
      <c r="E55" s="80">
        <v>4228.9</v>
      </c>
      <c r="F55" s="70">
        <v>3401.3</v>
      </c>
      <c r="G55" s="81">
        <f t="shared" si="10"/>
        <v>80.42989902811607</v>
      </c>
      <c r="H55" s="57">
        <f t="shared" si="8"/>
        <v>1.211337400819226</v>
      </c>
      <c r="I55" s="58">
        <f t="shared" si="8"/>
        <v>0.9818995381062356</v>
      </c>
    </row>
    <row r="56" spans="1:9" ht="12.75">
      <c r="A56" s="33" t="s">
        <v>5</v>
      </c>
      <c r="B56" s="73">
        <f>SUM(B57:B60)</f>
        <v>183439.5</v>
      </c>
      <c r="C56" s="73">
        <f>SUM(C57:C60)</f>
        <v>175980.9</v>
      </c>
      <c r="D56" s="66">
        <f t="shared" si="9"/>
        <v>95.93402729510274</v>
      </c>
      <c r="E56" s="79">
        <f>SUM(E57:E60)</f>
        <v>336697.4</v>
      </c>
      <c r="F56" s="73">
        <f>SUM(F57:F60)</f>
        <v>325953.6</v>
      </c>
      <c r="G56" s="77">
        <f t="shared" si="10"/>
        <v>96.80906356865243</v>
      </c>
      <c r="H56" s="55">
        <f t="shared" si="8"/>
        <v>1.835468369680467</v>
      </c>
      <c r="I56" s="56">
        <f t="shared" si="8"/>
        <v>1.8522100978003861</v>
      </c>
    </row>
    <row r="57" spans="1:9" ht="12.75">
      <c r="A57" s="39" t="s">
        <v>48</v>
      </c>
      <c r="B57" s="70">
        <v>819.3</v>
      </c>
      <c r="C57" s="70">
        <v>819.3</v>
      </c>
      <c r="D57" s="46">
        <f t="shared" si="9"/>
        <v>100</v>
      </c>
      <c r="E57" s="80">
        <v>1679.7</v>
      </c>
      <c r="F57" s="70">
        <v>1659.3</v>
      </c>
      <c r="G57" s="81">
        <f t="shared" si="10"/>
        <v>98.78549741025182</v>
      </c>
      <c r="H57" s="57">
        <f t="shared" si="8"/>
        <v>2.050164774807763</v>
      </c>
      <c r="I57" s="58">
        <f t="shared" si="8"/>
        <v>2.025265470523618</v>
      </c>
    </row>
    <row r="58" spans="1:9" ht="12.75">
      <c r="A58" s="39" t="s">
        <v>49</v>
      </c>
      <c r="B58" s="70">
        <v>146538.1</v>
      </c>
      <c r="C58" s="70">
        <v>139516.7</v>
      </c>
      <c r="D58" s="46">
        <f t="shared" si="9"/>
        <v>95.2084816167263</v>
      </c>
      <c r="E58" s="80">
        <v>308834.1</v>
      </c>
      <c r="F58" s="70">
        <v>298258</v>
      </c>
      <c r="G58" s="81">
        <f t="shared" si="10"/>
        <v>96.575475311826</v>
      </c>
      <c r="H58" s="57">
        <f t="shared" si="8"/>
        <v>2.107534491029978</v>
      </c>
      <c r="I58" s="58">
        <f t="shared" si="8"/>
        <v>2.137794256888243</v>
      </c>
    </row>
    <row r="59" spans="1:9" ht="12.75">
      <c r="A59" s="39" t="s">
        <v>66</v>
      </c>
      <c r="B59" s="70">
        <v>29255.5</v>
      </c>
      <c r="C59" s="70">
        <v>29221.1</v>
      </c>
      <c r="D59" s="46">
        <f t="shared" si="9"/>
        <v>99.88241527234194</v>
      </c>
      <c r="E59" s="80">
        <v>19267.9</v>
      </c>
      <c r="F59" s="70">
        <v>19120.8</v>
      </c>
      <c r="G59" s="81">
        <f t="shared" si="10"/>
        <v>99.2365540614182</v>
      </c>
      <c r="H59" s="57">
        <f t="shared" si="8"/>
        <v>0.6586077831518861</v>
      </c>
      <c r="I59" s="58">
        <f t="shared" si="8"/>
        <v>0.6543490833678404</v>
      </c>
    </row>
    <row r="60" spans="1:9" ht="24">
      <c r="A60" s="39" t="s">
        <v>75</v>
      </c>
      <c r="B60" s="70">
        <v>6826.6</v>
      </c>
      <c r="C60" s="70">
        <v>6423.8</v>
      </c>
      <c r="D60" s="46">
        <f t="shared" si="9"/>
        <v>94.09955175343508</v>
      </c>
      <c r="E60" s="80">
        <v>6915.7</v>
      </c>
      <c r="F60" s="70">
        <v>6915.5</v>
      </c>
      <c r="G60" s="81">
        <f t="shared" si="10"/>
        <v>99.99710802955593</v>
      </c>
      <c r="H60" s="57">
        <f t="shared" si="8"/>
        <v>1.013051885272317</v>
      </c>
      <c r="I60" s="58">
        <f t="shared" si="8"/>
        <v>1.0765434789377004</v>
      </c>
    </row>
    <row r="61" spans="1:9" ht="12.75">
      <c r="A61" s="33" t="s">
        <v>6</v>
      </c>
      <c r="B61" s="73">
        <f>SUM(B62:B66)</f>
        <v>561101.6</v>
      </c>
      <c r="C61" s="73">
        <f>SUM(C62:C66)</f>
        <v>551346.7</v>
      </c>
      <c r="D61" s="66">
        <f t="shared" si="9"/>
        <v>98.26147350141223</v>
      </c>
      <c r="E61" s="79">
        <f>SUM(E62:E66)</f>
        <v>605543.3</v>
      </c>
      <c r="F61" s="73">
        <f>SUM(F62:F66)</f>
        <v>597828.2</v>
      </c>
      <c r="G61" s="77">
        <f t="shared" si="10"/>
        <v>98.72592100350212</v>
      </c>
      <c r="H61" s="55">
        <f t="shared" si="8"/>
        <v>1.0792043722562903</v>
      </c>
      <c r="I61" s="56">
        <f t="shared" si="8"/>
        <v>1.0843053925959836</v>
      </c>
    </row>
    <row r="62" spans="1:9" ht="12.75">
      <c r="A62" s="39" t="s">
        <v>50</v>
      </c>
      <c r="B62" s="70">
        <v>169607.8</v>
      </c>
      <c r="C62" s="70">
        <v>164196.1</v>
      </c>
      <c r="D62" s="46">
        <f t="shared" si="9"/>
        <v>96.80928589369123</v>
      </c>
      <c r="E62" s="80">
        <v>183636.1</v>
      </c>
      <c r="F62" s="70">
        <v>182417.8</v>
      </c>
      <c r="G62" s="81">
        <f t="shared" si="10"/>
        <v>99.33656835447931</v>
      </c>
      <c r="H62" s="57">
        <f t="shared" si="8"/>
        <v>1.0827102291286133</v>
      </c>
      <c r="I62" s="58">
        <f t="shared" si="8"/>
        <v>1.110975230227758</v>
      </c>
    </row>
    <row r="63" spans="1:9" ht="12.75">
      <c r="A63" s="39" t="s">
        <v>51</v>
      </c>
      <c r="B63" s="70">
        <v>302902.5</v>
      </c>
      <c r="C63" s="70">
        <v>300010</v>
      </c>
      <c r="D63" s="46">
        <f t="shared" si="9"/>
        <v>99.04507225922534</v>
      </c>
      <c r="E63" s="80">
        <v>342169.3</v>
      </c>
      <c r="F63" s="70">
        <v>336113.6</v>
      </c>
      <c r="G63" s="81">
        <f t="shared" si="10"/>
        <v>98.2302035863533</v>
      </c>
      <c r="H63" s="57">
        <f t="shared" si="8"/>
        <v>1.1296351136091647</v>
      </c>
      <c r="I63" s="58">
        <f t="shared" si="8"/>
        <v>1.1203413219559348</v>
      </c>
    </row>
    <row r="64" spans="1:9" ht="12.75">
      <c r="A64" s="39" t="s">
        <v>65</v>
      </c>
      <c r="B64" s="70">
        <v>64632.2</v>
      </c>
      <c r="C64" s="70">
        <v>63714</v>
      </c>
      <c r="D64" s="46">
        <f t="shared" si="9"/>
        <v>98.57934589879348</v>
      </c>
      <c r="E64" s="80">
        <v>53832</v>
      </c>
      <c r="F64" s="70">
        <v>53610.5</v>
      </c>
      <c r="G64" s="81">
        <f t="shared" si="10"/>
        <v>99.58853470054986</v>
      </c>
      <c r="H64" s="57">
        <f t="shared" si="8"/>
        <v>0.832897534046497</v>
      </c>
      <c r="I64" s="58">
        <f t="shared" si="8"/>
        <v>0.8414241767900305</v>
      </c>
    </row>
    <row r="65" spans="1:9" ht="12.75">
      <c r="A65" s="39" t="s">
        <v>52</v>
      </c>
      <c r="B65" s="70">
        <v>556.6</v>
      </c>
      <c r="C65" s="70">
        <v>556.6</v>
      </c>
      <c r="D65" s="46">
        <f t="shared" si="9"/>
        <v>100</v>
      </c>
      <c r="E65" s="80">
        <v>423.3</v>
      </c>
      <c r="F65" s="70">
        <v>423.3</v>
      </c>
      <c r="G65" s="81">
        <f t="shared" si="10"/>
        <v>100</v>
      </c>
      <c r="H65" s="57">
        <f t="shared" si="8"/>
        <v>0.7605102407473949</v>
      </c>
      <c r="I65" s="58">
        <f t="shared" si="8"/>
        <v>0.7605102407473949</v>
      </c>
    </row>
    <row r="66" spans="1:9" ht="12.75">
      <c r="A66" s="39" t="s">
        <v>53</v>
      </c>
      <c r="B66" s="70">
        <v>23402.5</v>
      </c>
      <c r="C66" s="70">
        <v>22870</v>
      </c>
      <c r="D66" s="46">
        <f t="shared" si="9"/>
        <v>97.72460207242815</v>
      </c>
      <c r="E66" s="80">
        <v>25482.6</v>
      </c>
      <c r="F66" s="70">
        <v>25263</v>
      </c>
      <c r="G66" s="81">
        <f t="shared" si="10"/>
        <v>99.13823550187188</v>
      </c>
      <c r="H66" s="57">
        <f t="shared" si="8"/>
        <v>1.0888836662749706</v>
      </c>
      <c r="I66" s="58">
        <f t="shared" si="8"/>
        <v>1.1046348928727592</v>
      </c>
    </row>
    <row r="67" spans="1:9" ht="12.75">
      <c r="A67" s="33" t="s">
        <v>33</v>
      </c>
      <c r="B67" s="73">
        <f>SUM(B68:B69)</f>
        <v>127749.2</v>
      </c>
      <c r="C67" s="73">
        <f>SUM(C68:C69)</f>
        <v>123833.8</v>
      </c>
      <c r="D67" s="66">
        <f t="shared" si="9"/>
        <v>96.93508843890999</v>
      </c>
      <c r="E67" s="79">
        <f>SUM(E68:E69)</f>
        <v>133810.6</v>
      </c>
      <c r="F67" s="73">
        <f>SUM(F68:F69)</f>
        <v>133299.5</v>
      </c>
      <c r="G67" s="77">
        <f t="shared" si="10"/>
        <v>99.61804221788108</v>
      </c>
      <c r="H67" s="55">
        <f t="shared" si="8"/>
        <v>1.0474476552495047</v>
      </c>
      <c r="I67" s="56">
        <f t="shared" si="8"/>
        <v>1.0764387428957198</v>
      </c>
    </row>
    <row r="68" spans="1:9" ht="12.75">
      <c r="A68" s="39" t="s">
        <v>54</v>
      </c>
      <c r="B68" s="70">
        <v>95613.5</v>
      </c>
      <c r="C68" s="70">
        <v>92673.3</v>
      </c>
      <c r="D68" s="46">
        <f t="shared" si="9"/>
        <v>96.9249112311546</v>
      </c>
      <c r="E68" s="80">
        <v>97671.2</v>
      </c>
      <c r="F68" s="70">
        <v>97371.8</v>
      </c>
      <c r="G68" s="81">
        <f t="shared" si="10"/>
        <v>99.69346132739231</v>
      </c>
      <c r="H68" s="57">
        <f t="shared" si="8"/>
        <v>1.0215210195213018</v>
      </c>
      <c r="I68" s="58">
        <f t="shared" si="8"/>
        <v>1.0506996081935143</v>
      </c>
    </row>
    <row r="69" spans="1:9" ht="12.75">
      <c r="A69" s="39" t="s">
        <v>55</v>
      </c>
      <c r="B69" s="70">
        <v>32135.7</v>
      </c>
      <c r="C69" s="70">
        <v>31160.5</v>
      </c>
      <c r="D69" s="46">
        <f t="shared" si="9"/>
        <v>96.96536873321571</v>
      </c>
      <c r="E69" s="80">
        <v>36139.4</v>
      </c>
      <c r="F69" s="70">
        <v>35927.7</v>
      </c>
      <c r="G69" s="81">
        <f t="shared" si="10"/>
        <v>99.41421274287895</v>
      </c>
      <c r="H69" s="57">
        <f t="shared" si="8"/>
        <v>1.124587296993686</v>
      </c>
      <c r="I69" s="58">
        <f t="shared" si="8"/>
        <v>1.152988559233645</v>
      </c>
    </row>
    <row r="70" spans="1:9" ht="12.75" customHeight="1" hidden="1">
      <c r="A70" s="33" t="s">
        <v>67</v>
      </c>
      <c r="B70" s="52"/>
      <c r="C70" s="53"/>
      <c r="D70" s="54"/>
      <c r="E70" s="79">
        <f>E71</f>
        <v>0</v>
      </c>
      <c r="F70" s="73">
        <f>F71</f>
        <v>0</v>
      </c>
      <c r="G70" s="77">
        <v>0</v>
      </c>
      <c r="H70" s="55" t="e">
        <f t="shared" si="8"/>
        <v>#DIV/0!</v>
      </c>
      <c r="I70" s="56" t="e">
        <f t="shared" si="8"/>
        <v>#DIV/0!</v>
      </c>
    </row>
    <row r="71" spans="1:9" ht="12.75" customHeight="1" hidden="1">
      <c r="A71" s="39" t="s">
        <v>68</v>
      </c>
      <c r="B71" s="59"/>
      <c r="C71" s="60"/>
      <c r="D71" s="61"/>
      <c r="E71" s="80">
        <v>0</v>
      </c>
      <c r="F71" s="70">
        <v>0</v>
      </c>
      <c r="G71" s="81">
        <v>0</v>
      </c>
      <c r="H71" s="57" t="e">
        <f t="shared" si="8"/>
        <v>#DIV/0!</v>
      </c>
      <c r="I71" s="58" t="e">
        <f t="shared" si="8"/>
        <v>#DIV/0!</v>
      </c>
    </row>
    <row r="72" spans="1:9" ht="12.75">
      <c r="A72" s="33" t="s">
        <v>7</v>
      </c>
      <c r="B72" s="73">
        <f>B73+B74+B75+B76+B77</f>
        <v>200952.90000000002</v>
      </c>
      <c r="C72" s="73">
        <f>C73+C74+C75+C76+C77</f>
        <v>198421.80000000002</v>
      </c>
      <c r="D72" s="66">
        <f aca="true" t="shared" si="11" ref="D72:D77">C72/B72*100</f>
        <v>98.74045112063573</v>
      </c>
      <c r="E72" s="79">
        <f>E73+E74+E75+E76+E77</f>
        <v>161551.5</v>
      </c>
      <c r="F72" s="73">
        <f>F73+F74+F75+F76+F77</f>
        <v>161171.4</v>
      </c>
      <c r="G72" s="77">
        <f aca="true" t="shared" si="12" ref="G72:G83">F72/E72*100</f>
        <v>99.76471899053861</v>
      </c>
      <c r="H72" s="55">
        <f t="shared" si="8"/>
        <v>0.8039271889084456</v>
      </c>
      <c r="I72" s="56">
        <f t="shared" si="8"/>
        <v>0.8122665957067217</v>
      </c>
    </row>
    <row r="73" spans="1:9" ht="12.75">
      <c r="A73" s="39" t="s">
        <v>56</v>
      </c>
      <c r="B73" s="70">
        <v>5421.6</v>
      </c>
      <c r="C73" s="70">
        <v>4973.8</v>
      </c>
      <c r="D73" s="46">
        <f t="shared" si="11"/>
        <v>91.74044562490778</v>
      </c>
      <c r="E73" s="80">
        <v>5665.3</v>
      </c>
      <c r="F73" s="70">
        <v>5665.3</v>
      </c>
      <c r="G73" s="81">
        <f t="shared" si="12"/>
        <v>100</v>
      </c>
      <c r="H73" s="57">
        <f t="shared" si="8"/>
        <v>1.044949830308396</v>
      </c>
      <c r="I73" s="58">
        <f t="shared" si="8"/>
        <v>1.1390285093891994</v>
      </c>
    </row>
    <row r="74" spans="1:9" ht="12.75">
      <c r="A74" s="39" t="s">
        <v>57</v>
      </c>
      <c r="B74" s="70">
        <v>81479.4</v>
      </c>
      <c r="C74" s="70">
        <v>81407</v>
      </c>
      <c r="D74" s="46">
        <f t="shared" si="11"/>
        <v>99.91114318465773</v>
      </c>
      <c r="E74" s="80">
        <v>79549.2</v>
      </c>
      <c r="F74" s="70">
        <v>79518</v>
      </c>
      <c r="G74" s="81">
        <f t="shared" si="12"/>
        <v>99.96077898960644</v>
      </c>
      <c r="H74" s="57">
        <f t="shared" si="8"/>
        <v>0.9763105766610948</v>
      </c>
      <c r="I74" s="58">
        <f t="shared" si="8"/>
        <v>0.9767956072573611</v>
      </c>
    </row>
    <row r="75" spans="1:9" ht="12.75">
      <c r="A75" s="39" t="s">
        <v>58</v>
      </c>
      <c r="B75" s="70">
        <v>15985.1</v>
      </c>
      <c r="C75" s="70">
        <v>15037.3</v>
      </c>
      <c r="D75" s="46">
        <f t="shared" si="11"/>
        <v>94.07072836579063</v>
      </c>
      <c r="E75" s="80">
        <v>6053.3</v>
      </c>
      <c r="F75" s="70">
        <v>6004.7</v>
      </c>
      <c r="G75" s="81">
        <f t="shared" si="12"/>
        <v>99.19713214279814</v>
      </c>
      <c r="H75" s="57">
        <f t="shared" si="8"/>
        <v>0.3786838993812988</v>
      </c>
      <c r="I75" s="58">
        <f t="shared" si="8"/>
        <v>0.3993203567129737</v>
      </c>
    </row>
    <row r="76" spans="1:9" ht="12.75">
      <c r="A76" s="39" t="s">
        <v>59</v>
      </c>
      <c r="B76" s="70">
        <v>83497.1</v>
      </c>
      <c r="C76" s="70">
        <v>82434</v>
      </c>
      <c r="D76" s="46">
        <f t="shared" si="11"/>
        <v>98.72678212776252</v>
      </c>
      <c r="E76" s="80">
        <v>56107.4</v>
      </c>
      <c r="F76" s="70">
        <v>55810.1</v>
      </c>
      <c r="G76" s="81">
        <f t="shared" si="12"/>
        <v>99.47012337053579</v>
      </c>
      <c r="H76" s="57">
        <f t="shared" si="8"/>
        <v>0.6719682479990323</v>
      </c>
      <c r="I76" s="58">
        <f t="shared" si="8"/>
        <v>0.6770276827522624</v>
      </c>
    </row>
    <row r="77" spans="1:9" ht="12.75">
      <c r="A77" s="39" t="s">
        <v>60</v>
      </c>
      <c r="B77" s="70">
        <v>14569.7</v>
      </c>
      <c r="C77" s="70">
        <v>14569.7</v>
      </c>
      <c r="D77" s="46">
        <f t="shared" si="11"/>
        <v>100</v>
      </c>
      <c r="E77" s="80">
        <v>14176.3</v>
      </c>
      <c r="F77" s="70">
        <v>14173.3</v>
      </c>
      <c r="G77" s="81">
        <f t="shared" si="12"/>
        <v>99.97883791962641</v>
      </c>
      <c r="H77" s="57">
        <f t="shared" si="8"/>
        <v>0.9729987576957658</v>
      </c>
      <c r="I77" s="58">
        <f t="shared" si="8"/>
        <v>0.9727928509166283</v>
      </c>
    </row>
    <row r="78" spans="1:9" ht="12.75">
      <c r="A78" s="33" t="s">
        <v>34</v>
      </c>
      <c r="B78" s="65">
        <f>B79+B80+B81</f>
        <v>6749.2</v>
      </c>
      <c r="C78" s="65">
        <f>C79+C80+C81</f>
        <v>6626.7</v>
      </c>
      <c r="D78" s="66">
        <f aca="true" t="shared" si="13" ref="D78:D83">C78/B78*100</f>
        <v>98.18497007052687</v>
      </c>
      <c r="E78" s="79">
        <f>E79+E80+E81</f>
        <v>18036.3</v>
      </c>
      <c r="F78" s="73">
        <f>F79+F80+F81</f>
        <v>17842.199999999997</v>
      </c>
      <c r="G78" s="77">
        <f t="shared" si="12"/>
        <v>98.92383692886013</v>
      </c>
      <c r="H78" s="55">
        <f t="shared" si="8"/>
        <v>2.6723611687311086</v>
      </c>
      <c r="I78" s="56">
        <f t="shared" si="8"/>
        <v>2.6924713658381996</v>
      </c>
    </row>
    <row r="79" spans="1:9" ht="12.75">
      <c r="A79" s="39" t="s">
        <v>71</v>
      </c>
      <c r="B79" s="69">
        <v>372.5</v>
      </c>
      <c r="C79" s="69">
        <v>357.7</v>
      </c>
      <c r="D79" s="46">
        <f t="shared" si="13"/>
        <v>96.02684563758389</v>
      </c>
      <c r="E79" s="80">
        <v>12893.4</v>
      </c>
      <c r="F79" s="70">
        <v>12700.3</v>
      </c>
      <c r="G79" s="81">
        <f t="shared" si="12"/>
        <v>98.50233452774287</v>
      </c>
      <c r="H79" s="57">
        <f t="shared" si="8"/>
        <v>34.613154362416104</v>
      </c>
      <c r="I79" s="58">
        <f t="shared" si="8"/>
        <v>35.50545149566676</v>
      </c>
    </row>
    <row r="80" spans="1:9" ht="12.75">
      <c r="A80" s="39" t="s">
        <v>79</v>
      </c>
      <c r="B80" s="69">
        <v>2557.5</v>
      </c>
      <c r="C80" s="69">
        <v>2557.5</v>
      </c>
      <c r="D80" s="46">
        <f t="shared" si="13"/>
        <v>100</v>
      </c>
      <c r="E80" s="80">
        <v>109.4</v>
      </c>
      <c r="F80" s="70">
        <v>109.4</v>
      </c>
      <c r="G80" s="81">
        <f t="shared" si="12"/>
        <v>100</v>
      </c>
      <c r="H80" s="57">
        <f t="shared" si="8"/>
        <v>0.0427761485826002</v>
      </c>
      <c r="I80" s="58">
        <f t="shared" si="8"/>
        <v>0.0427761485826002</v>
      </c>
    </row>
    <row r="81" spans="1:9" ht="12.75">
      <c r="A81" s="39" t="s">
        <v>70</v>
      </c>
      <c r="B81" s="69">
        <v>3819.2</v>
      </c>
      <c r="C81" s="69">
        <v>3711.5</v>
      </c>
      <c r="D81" s="46">
        <f t="shared" si="13"/>
        <v>97.18003770423125</v>
      </c>
      <c r="E81" s="80">
        <v>5033.5</v>
      </c>
      <c r="F81" s="70">
        <v>5032.5</v>
      </c>
      <c r="G81" s="81">
        <f t="shared" si="12"/>
        <v>99.98013310817522</v>
      </c>
      <c r="H81" s="57">
        <f t="shared" si="8"/>
        <v>1.3179461667364893</v>
      </c>
      <c r="I81" s="58">
        <f t="shared" si="8"/>
        <v>1.355920786743904</v>
      </c>
    </row>
    <row r="82" spans="1:9" ht="12.75">
      <c r="A82" s="33" t="s">
        <v>35</v>
      </c>
      <c r="B82" s="65">
        <v>2982.2</v>
      </c>
      <c r="C82" s="65">
        <v>2868</v>
      </c>
      <c r="D82" s="66">
        <f t="shared" si="13"/>
        <v>96.17061229964456</v>
      </c>
      <c r="E82" s="79">
        <v>3367.8</v>
      </c>
      <c r="F82" s="73">
        <v>3367.8</v>
      </c>
      <c r="G82" s="77">
        <f t="shared" si="12"/>
        <v>100</v>
      </c>
      <c r="H82" s="55">
        <f t="shared" si="8"/>
        <v>1.1293005163972907</v>
      </c>
      <c r="I82" s="56">
        <f t="shared" si="8"/>
        <v>1.1742677824267782</v>
      </c>
    </row>
    <row r="83" spans="1:9" ht="12.75">
      <c r="A83" s="33" t="s">
        <v>28</v>
      </c>
      <c r="B83" s="79">
        <f>B35+B44+B46+B49+B56+B61+B67+B72+B78+B82</f>
        <v>1257540.6999999997</v>
      </c>
      <c r="C83" s="79">
        <f>C35+C44+C46+C49+C56+C61+C67+C72+C78+C82</f>
        <v>1226084</v>
      </c>
      <c r="D83" s="66">
        <f t="shared" si="13"/>
        <v>97.49855412234373</v>
      </c>
      <c r="E83" s="79">
        <f>E35+E44+E46+E49+E56+E61+E67+E72+E78+E82</f>
        <v>1509415.5000000002</v>
      </c>
      <c r="F83" s="76">
        <f>F35+F44+F46+F49+F56+F61+F67+F70+F72+F78+F82</f>
        <v>1487151.5999999999</v>
      </c>
      <c r="G83" s="77">
        <f t="shared" si="12"/>
        <v>98.5249985838889</v>
      </c>
      <c r="H83" s="55">
        <f t="shared" si="8"/>
        <v>1.200291569091959</v>
      </c>
      <c r="I83" s="56">
        <f t="shared" si="8"/>
        <v>1.2129279886206816</v>
      </c>
    </row>
    <row r="84" spans="1:9" ht="24.75" thickBot="1">
      <c r="A84" s="31" t="s">
        <v>29</v>
      </c>
      <c r="B84" s="85">
        <f>B33-B83</f>
        <v>-19769.999999999767</v>
      </c>
      <c r="C84" s="85">
        <f>C33-C83</f>
        <v>-4408.399999999907</v>
      </c>
      <c r="D84" s="62"/>
      <c r="E84" s="85">
        <f>E33-E83</f>
        <v>12417.409999999683</v>
      </c>
      <c r="F84" s="86">
        <f>F33-F83</f>
        <v>19277.659999999916</v>
      </c>
      <c r="G84" s="87"/>
      <c r="H84" s="63"/>
      <c r="I84" s="64"/>
    </row>
    <row r="85" spans="1:7" ht="12.75">
      <c r="A85" s="4"/>
      <c r="B85" s="4"/>
      <c r="C85" s="4"/>
      <c r="D85" s="4"/>
      <c r="E85" s="26" t="s">
        <v>37</v>
      </c>
      <c r="F85" s="27"/>
      <c r="G85" s="1"/>
    </row>
    <row r="86" spans="1:7" ht="12.75">
      <c r="A86" s="4"/>
      <c r="B86" s="4"/>
      <c r="C86" s="4"/>
      <c r="D86" s="4"/>
      <c r="E86" s="11"/>
      <c r="F86" s="12"/>
      <c r="G86" s="1"/>
    </row>
    <row r="87" spans="1:7" ht="12.75">
      <c r="A87" s="13"/>
      <c r="B87" s="13"/>
      <c r="C87" s="13"/>
      <c r="D87" s="13"/>
      <c r="E87" s="14"/>
      <c r="F87" s="15"/>
      <c r="G87" s="1"/>
    </row>
    <row r="88" spans="1:10" ht="12.75">
      <c r="A88" s="16"/>
      <c r="B88" s="16"/>
      <c r="C88" s="16"/>
      <c r="D88" s="16"/>
      <c r="E88" s="17"/>
      <c r="F88" s="17"/>
      <c r="G88" s="1"/>
      <c r="J88" s="6"/>
    </row>
    <row r="89" spans="1:7" ht="12.75">
      <c r="A89" s="18"/>
      <c r="B89" s="18"/>
      <c r="C89" s="18"/>
      <c r="D89" s="18"/>
      <c r="E89" s="19"/>
      <c r="F89" s="19"/>
      <c r="G89" s="1"/>
    </row>
    <row r="90" spans="1:7" ht="12.75">
      <c r="A90" s="20"/>
      <c r="B90" s="20"/>
      <c r="C90" s="20"/>
      <c r="D90" s="20"/>
      <c r="E90" s="21"/>
      <c r="F90" s="21"/>
      <c r="G90" s="3"/>
    </row>
    <row r="91" spans="1:7" ht="12.75">
      <c r="A91" s="20"/>
      <c r="B91" s="20"/>
      <c r="C91" s="20"/>
      <c r="D91" s="20"/>
      <c r="E91" s="21"/>
      <c r="F91" s="21"/>
      <c r="G91" s="3"/>
    </row>
    <row r="92" spans="1:7" ht="12.75">
      <c r="A92" s="22"/>
      <c r="B92" s="22"/>
      <c r="C92" s="22"/>
      <c r="D92" s="22"/>
      <c r="E92" s="21"/>
      <c r="F92" s="21"/>
      <c r="G92" s="1"/>
    </row>
    <row r="93" spans="1:7" ht="12.75">
      <c r="A93" s="22"/>
      <c r="B93" s="22"/>
      <c r="C93" s="22"/>
      <c r="D93" s="22"/>
      <c r="E93" s="21"/>
      <c r="F93" s="21"/>
      <c r="G93" s="3"/>
    </row>
    <row r="94" spans="1:7" ht="12.75">
      <c r="A94" s="23"/>
      <c r="B94" s="23"/>
      <c r="C94" s="23"/>
      <c r="D94" s="23"/>
      <c r="E94" s="19"/>
      <c r="F94" s="19"/>
      <c r="G94" s="3"/>
    </row>
    <row r="95" spans="1:7" ht="12.75">
      <c r="A95" s="22"/>
      <c r="B95" s="22"/>
      <c r="C95" s="22"/>
      <c r="D95" s="22"/>
      <c r="E95" s="21"/>
      <c r="F95" s="21"/>
      <c r="G95" s="3"/>
    </row>
    <row r="96" spans="1:7" ht="12.75">
      <c r="A96" s="22"/>
      <c r="B96" s="22"/>
      <c r="C96" s="22"/>
      <c r="D96" s="22"/>
      <c r="E96" s="21"/>
      <c r="F96" s="24"/>
      <c r="G96" s="3"/>
    </row>
    <row r="97" spans="1:7" ht="12.75">
      <c r="A97" s="22"/>
      <c r="B97" s="22"/>
      <c r="C97" s="22"/>
      <c r="D97" s="22"/>
      <c r="E97" s="21"/>
      <c r="F97" s="24"/>
      <c r="G97" s="1"/>
    </row>
    <row r="98" spans="1:7" ht="15">
      <c r="A98" s="22"/>
      <c r="B98" s="22"/>
      <c r="C98" s="22"/>
      <c r="D98" s="22"/>
      <c r="E98" s="21"/>
      <c r="F98" s="24"/>
      <c r="G98" s="5"/>
    </row>
    <row r="99" spans="1:7" ht="15">
      <c r="A99" s="22"/>
      <c r="B99" s="22"/>
      <c r="C99" s="22"/>
      <c r="D99" s="22"/>
      <c r="E99" s="21"/>
      <c r="F99" s="24"/>
      <c r="G99" s="5"/>
    </row>
    <row r="100" spans="1:7" ht="15">
      <c r="A100" s="22"/>
      <c r="B100" s="22"/>
      <c r="C100" s="22"/>
      <c r="D100" s="22"/>
      <c r="E100" s="21"/>
      <c r="F100" s="24"/>
      <c r="G100" s="5"/>
    </row>
    <row r="101" spans="1:7" ht="15">
      <c r="A101" s="22"/>
      <c r="B101" s="22"/>
      <c r="C101" s="22"/>
      <c r="D101" s="22"/>
      <c r="E101" s="21"/>
      <c r="F101" s="24"/>
      <c r="G101" s="5"/>
    </row>
    <row r="102" spans="1:7" ht="15">
      <c r="A102" s="22"/>
      <c r="B102" s="22"/>
      <c r="C102" s="22"/>
      <c r="D102" s="22"/>
      <c r="E102" s="21"/>
      <c r="F102" s="24"/>
      <c r="G102" s="5"/>
    </row>
    <row r="103" spans="1:7" ht="15">
      <c r="A103" s="22"/>
      <c r="B103" s="22"/>
      <c r="C103" s="22"/>
      <c r="D103" s="22"/>
      <c r="E103" s="21"/>
      <c r="F103" s="24"/>
      <c r="G103" s="5"/>
    </row>
    <row r="104" spans="1:6" ht="12.75">
      <c r="A104" s="7"/>
      <c r="B104" s="7"/>
      <c r="C104" s="7"/>
      <c r="D104" s="7"/>
      <c r="E104" s="7"/>
      <c r="F104" s="7"/>
    </row>
    <row r="105" spans="1:6" ht="12.75">
      <c r="A105" s="7"/>
      <c r="B105" s="7"/>
      <c r="C105" s="7"/>
      <c r="D105" s="7"/>
      <c r="E105" s="7"/>
      <c r="F105" s="7"/>
    </row>
  </sheetData>
  <sheetProtection/>
  <mergeCells count="6">
    <mergeCell ref="B5:D5"/>
    <mergeCell ref="E5:G5"/>
    <mergeCell ref="H5:I5"/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Нач отдела доходов</cp:lastModifiedBy>
  <cp:lastPrinted>2022-01-11T08:02:14Z</cp:lastPrinted>
  <dcterms:created xsi:type="dcterms:W3CDTF">1999-05-18T09:48:14Z</dcterms:created>
  <dcterms:modified xsi:type="dcterms:W3CDTF">2022-02-22T09:21:15Z</dcterms:modified>
  <cp:category/>
  <cp:version/>
  <cp:contentType/>
  <cp:contentStatus/>
</cp:coreProperties>
</file>