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320" windowHeight="10590" activeTab="0"/>
  </bookViews>
  <sheets>
    <sheet name="в рамках МП" sheetId="1" r:id="rId1"/>
  </sheets>
  <definedNames>
    <definedName name="_xlnm.Print_Titles" localSheetId="0">'в рамках МП'!$5:$7</definedName>
  </definedNames>
  <calcPr fullCalcOnLoad="1" fullPrecision="0"/>
</workbook>
</file>

<file path=xl/sharedStrings.xml><?xml version="1.0" encoding="utf-8"?>
<sst xmlns="http://schemas.openxmlformats.org/spreadsheetml/2006/main" count="86" uniqueCount="81">
  <si>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</si>
  <si>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</si>
  <si>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</si>
  <si>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</si>
  <si>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</si>
  <si>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</si>
  <si>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</si>
  <si>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</si>
  <si>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</si>
  <si>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</si>
  <si>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</si>
  <si>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</si>
  <si>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</si>
  <si>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</si>
  <si>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</si>
  <si>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</si>
  <si>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</si>
  <si>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</si>
  <si>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</si>
  <si>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</si>
  <si>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</si>
  <si>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</si>
  <si>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99</t>
  </si>
  <si>
    <t>Непрограммное направление деятельности</t>
  </si>
  <si>
    <t>Итого расходов</t>
  </si>
  <si>
    <t>Темп роста (снижения), %</t>
  </si>
  <si>
    <t>Условно утвержденные расходы</t>
  </si>
  <si>
    <t>Код программы</t>
  </si>
  <si>
    <t>Наименование муниципальной программы</t>
  </si>
  <si>
    <t>х</t>
  </si>
  <si>
    <t>Показатели бюджета  Крапивинского муниципального округа</t>
  </si>
  <si>
    <t>ожидаемое исполнение</t>
  </si>
  <si>
    <t>2023 год</t>
  </si>
  <si>
    <t>22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</si>
  <si>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</si>
  <si>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</si>
  <si>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</si>
  <si>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</si>
  <si>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</si>
  <si>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23</t>
  </si>
  <si>
    <t>24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</si>
  <si>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</si>
  <si>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</si>
  <si>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Муниципальная программа Крапивинского муниципального округа «Развитие МБУ Автохозяйство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</si>
  <si>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</si>
  <si>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</si>
  <si>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</si>
  <si>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</si>
  <si>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</si>
  <si>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«Жилище Крапивинского муниципального округа» </t>
  </si>
  <si>
    <t>Муниципальная программа Крапивинского муниципального округа «Благоустройство и дорожное хозяйство» на территории Крапивинского муниципального округа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</si>
  <si>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</si>
  <si>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>Муниципальная программа Крапивинского муниципального округа «Улучшение условий и охраны труда в Крапивинском муниципальном округе»</t>
  </si>
  <si>
    <t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</t>
  </si>
  <si>
    <t>Муниципальная программа Крапивинского муниципального округа «Формирование современной городской среды в Крапивинском муниципальном округе»</t>
  </si>
  <si>
    <t>Муниципальная программа Крапивинского муниципального округа «Развитие туризма в Крапивинском муниципальном округе»</t>
  </si>
  <si>
    <t>25</t>
  </si>
  <si>
    <t>Оценка ожидаемого исполнения расходов бюджета Крапивинского муниципального округа  по муниципальным программам</t>
  </si>
  <si>
    <t>2024 год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</si>
  <si>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</si>
  <si>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26</t>
  </si>
  <si>
    <t>Муниципальная программа Крапивинского муниципального округа «Чистая вода» в Крапивинском муниципальном округе</t>
  </si>
  <si>
    <t>Заместитель главы - начальник финансового управления администрации Крапивинского муниципального округа   _____________________________________   О.В.Стоянова</t>
  </si>
  <si>
    <t>2025 год</t>
  </si>
  <si>
    <t>показателей бюджета на 2025 год к показателям бюджета на 2024 год</t>
  </si>
  <si>
    <t>27</t>
  </si>
  <si>
    <t>28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</si>
  <si>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</si>
  <si>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 xml:space="preserve"> на 2023 год, отчет за 2022 год и прогноз бюджета  на 2024 год и на плановый период 2025 и 2026 годов</t>
  </si>
  <si>
    <t xml:space="preserve">Отчет за 2022 год </t>
  </si>
  <si>
    <t>% ожидаемого исполнения  бюджета округа 2023г к отчету за 2022г</t>
  </si>
  <si>
    <t>2026 год</t>
  </si>
  <si>
    <t>показателей бюджета на 2024 год к ожидаемому исполнению за 2023 год</t>
  </si>
  <si>
    <t>показателей бюджета на 2026 год к показателям бюджета на 2025 год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</si>
  <si>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</si>
  <si>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Муниципальная программа «Реализация государственной национальной политики в Крапивинском муниципальном округе» 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</si>
  <si>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</si>
  <si>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</si>
  <si>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</si>
  <si>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>уточненный план округа на 01.12.2023 года</t>
  </si>
  <si>
    <t>кассовый расход на 01.12.2023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</si>
</sst>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72" fontId="45" fillId="0" borderId="0" xfId="0" applyNumberFormat="1" applyFont="1" applyAlignment="1">
      <alignment/>
    </xf>
    <xf numFmtId="178" fontId="48" fillId="33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8" fontId="48" fillId="33" borderId="11" xfId="0" applyNumberFormat="1" applyFont="1" applyFill="1" applyBorder="1" applyAlignment="1">
      <alignment horizontal="center" vertical="center"/>
    </xf>
    <xf numFmtId="178" fontId="48" fillId="33" borderId="12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wrapText="1"/>
    </xf>
    <xf numFmtId="178" fontId="46" fillId="33" borderId="15" xfId="0" applyNumberFormat="1" applyFont="1" applyFill="1" applyBorder="1" applyAlignment="1">
      <alignment horizontal="center" vertical="center"/>
    </xf>
    <xf numFmtId="178" fontId="46" fillId="33" borderId="16" xfId="0" applyNumberFormat="1" applyFont="1" applyFill="1" applyBorder="1" applyAlignment="1">
      <alignment horizontal="center" vertical="center"/>
    </xf>
    <xf numFmtId="178" fontId="46" fillId="33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left" vertical="center"/>
    </xf>
    <xf numFmtId="0" fontId="51" fillId="0" borderId="20" xfId="52" applyFont="1" applyFill="1" applyBorder="1" applyAlignment="1">
      <alignment horizontal="center" vertical="center" wrapText="1"/>
      <protection/>
    </xf>
    <xf numFmtId="0" fontId="51" fillId="0" borderId="18" xfId="52" applyFont="1" applyFill="1" applyBorder="1" applyAlignment="1">
      <alignment vertical="center" wrapText="1"/>
      <protection/>
    </xf>
    <xf numFmtId="0" fontId="51" fillId="0" borderId="20" xfId="52" applyFont="1" applyFill="1" applyBorder="1" applyAlignment="1">
      <alignment vertical="center" wrapText="1"/>
      <protection/>
    </xf>
    <xf numFmtId="0" fontId="51" fillId="0" borderId="13" xfId="52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/>
    </xf>
    <xf numFmtId="172" fontId="49" fillId="0" borderId="0" xfId="0" applyNumberFormat="1" applyFont="1" applyAlignment="1">
      <alignment vertical="center" wrapText="1"/>
    </xf>
    <xf numFmtId="0" fontId="48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1" xfId="52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1" fillId="0" borderId="18" xfId="52" applyFont="1" applyFill="1" applyBorder="1" applyAlignment="1">
      <alignment horizontal="center" vertical="center" wrapText="1"/>
      <protection/>
    </xf>
    <xf numFmtId="0" fontId="51" fillId="0" borderId="13" xfId="52" applyFont="1" applyFill="1" applyBorder="1" applyAlignment="1">
      <alignment horizontal="center" vertical="center" wrapText="1"/>
      <protection/>
    </xf>
    <xf numFmtId="178" fontId="48" fillId="33" borderId="22" xfId="0" applyNumberFormat="1" applyFont="1" applyFill="1" applyBorder="1" applyAlignment="1">
      <alignment horizontal="center" vertical="center"/>
    </xf>
    <xf numFmtId="178" fontId="48" fillId="33" borderId="23" xfId="0" applyNumberFormat="1" applyFont="1" applyFill="1" applyBorder="1" applyAlignment="1">
      <alignment horizontal="center" vertical="center"/>
    </xf>
    <xf numFmtId="178" fontId="48" fillId="33" borderId="24" xfId="0" applyNumberFormat="1" applyFont="1" applyFill="1" applyBorder="1" applyAlignment="1">
      <alignment horizontal="center" vertical="center"/>
    </xf>
    <xf numFmtId="172" fontId="48" fillId="0" borderId="21" xfId="0" applyNumberFormat="1" applyFont="1" applyFill="1" applyBorder="1" applyAlignment="1">
      <alignment horizontal="center" vertical="center"/>
    </xf>
    <xf numFmtId="172" fontId="48" fillId="0" borderId="25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48" fillId="0" borderId="11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172" fontId="48" fillId="0" borderId="12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48" fillId="0" borderId="22" xfId="0" applyNumberFormat="1" applyFont="1" applyFill="1" applyBorder="1" applyAlignment="1">
      <alignment horizontal="center" vertical="center"/>
    </xf>
    <xf numFmtId="172" fontId="48" fillId="0" borderId="23" xfId="0" applyNumberFormat="1" applyFont="1" applyFill="1" applyBorder="1" applyAlignment="1">
      <alignment horizontal="center" vertical="center"/>
    </xf>
    <xf numFmtId="172" fontId="48" fillId="0" borderId="2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8" fontId="48" fillId="0" borderId="21" xfId="0" applyNumberFormat="1" applyFont="1" applyFill="1" applyBorder="1" applyAlignment="1">
      <alignment horizontal="center" vertical="center"/>
    </xf>
    <xf numFmtId="0" fontId="51" fillId="0" borderId="26" xfId="52" applyFont="1" applyFill="1" applyBorder="1" applyAlignment="1">
      <alignment horizontal="center" vertical="center" wrapText="1"/>
      <protection/>
    </xf>
    <xf numFmtId="0" fontId="48" fillId="0" borderId="26" xfId="0" applyFont="1" applyBorder="1" applyAlignment="1">
      <alignment horizontal="center" vertical="center"/>
    </xf>
    <xf numFmtId="172" fontId="48" fillId="0" borderId="27" xfId="0" applyNumberFormat="1" applyFont="1" applyFill="1" applyBorder="1" applyAlignment="1">
      <alignment horizontal="center" vertical="center"/>
    </xf>
    <xf numFmtId="172" fontId="48" fillId="0" borderId="28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178" fontId="46" fillId="0" borderId="1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9" fillId="0" borderId="29" xfId="0" applyFont="1" applyBorder="1" applyAlignment="1">
      <alignment horizontal="center" vertical="center" textRotation="90" wrapText="1"/>
    </xf>
    <xf numFmtId="0" fontId="49" fillId="0" borderId="30" xfId="0" applyFont="1" applyBorder="1" applyAlignment="1">
      <alignment horizontal="center" vertical="center" textRotation="90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1" fillId="0" borderId="36" xfId="52" applyFont="1" applyFill="1" applyBorder="1" applyAlignment="1">
      <alignment horizontal="center" vertical="center" wrapText="1"/>
      <protection/>
    </xf>
    <xf numFmtId="0" fontId="51" fillId="0" borderId="37" xfId="52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/>
    </xf>
    <xf numFmtId="0" fontId="51" fillId="0" borderId="36" xfId="52" applyFont="1" applyFill="1" applyBorder="1" applyAlignment="1">
      <alignment horizontal="center" vertical="center" textRotation="90" wrapText="1"/>
      <protection/>
    </xf>
    <xf numFmtId="0" fontId="51" fillId="0" borderId="37" xfId="52" applyFont="1" applyFill="1" applyBorder="1" applyAlignment="1">
      <alignment horizontal="center" vertical="center" textRotation="90" wrapText="1"/>
      <protection/>
    </xf>
    <xf numFmtId="3" fontId="5" fillId="0" borderId="38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9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40" xfId="53" applyNumberFormat="1" applyFont="1" applyFill="1" applyBorder="1" applyAlignment="1" applyProtection="1">
      <alignment horizontal="center" vertical="center" wrapText="1"/>
      <protection locked="0"/>
    </xf>
    <xf numFmtId="0" fontId="51" fillId="0" borderId="38" xfId="52" applyFont="1" applyFill="1" applyBorder="1" applyAlignment="1">
      <alignment horizontal="center" vertical="center" wrapText="1"/>
      <protection/>
    </xf>
    <xf numFmtId="0" fontId="51" fillId="0" borderId="39" xfId="52" applyFont="1" applyFill="1" applyBorder="1" applyAlignment="1">
      <alignment horizontal="center" vertical="center" wrapText="1"/>
      <protection/>
    </xf>
    <xf numFmtId="0" fontId="51" fillId="0" borderId="4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">
      <selection activeCell="A40" sqref="A40:IV40"/>
    </sheetView>
  </sheetViews>
  <sheetFormatPr defaultColWidth="9.140625" defaultRowHeight="15"/>
  <cols>
    <col min="1" max="1" width="5.140625" style="1" customWidth="1"/>
    <col min="2" max="2" width="60.140625" style="1" customWidth="1"/>
    <col min="3" max="3" width="16.00390625" style="1" customWidth="1"/>
    <col min="4" max="4" width="18.00390625" style="1" customWidth="1"/>
    <col min="5" max="5" width="16.57421875" style="1" customWidth="1"/>
    <col min="6" max="6" width="15.421875" style="1" customWidth="1"/>
    <col min="7" max="7" width="16.140625" style="1" customWidth="1"/>
    <col min="8" max="8" width="16.8515625" style="1" customWidth="1"/>
    <col min="9" max="9" width="17.00390625" style="1" customWidth="1"/>
    <col min="10" max="13" width="16.28125" style="1" customWidth="1"/>
    <col min="14" max="14" width="9.421875" style="1" customWidth="1"/>
    <col min="15" max="16384" width="9.140625" style="1" customWidth="1"/>
  </cols>
  <sheetData>
    <row r="1" spans="1:13" ht="18.75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8.75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9.5" thickBot="1">
      <c r="A4" s="2"/>
      <c r="B4" s="2"/>
      <c r="C4" s="2"/>
      <c r="D4" s="7"/>
      <c r="E4" s="7"/>
      <c r="F4" s="7"/>
      <c r="G4" s="8"/>
      <c r="H4" s="74"/>
      <c r="I4" s="74"/>
      <c r="J4" s="74"/>
      <c r="K4" s="2"/>
      <c r="L4" s="2"/>
      <c r="M4" s="5" t="s">
        <v>0</v>
      </c>
    </row>
    <row r="5" spans="1:13" s="9" customFormat="1" ht="32.25" customHeight="1">
      <c r="A5" s="65" t="s">
        <v>27</v>
      </c>
      <c r="B5" s="67" t="s">
        <v>28</v>
      </c>
      <c r="C5" s="72" t="s">
        <v>69</v>
      </c>
      <c r="D5" s="80" t="s">
        <v>32</v>
      </c>
      <c r="E5" s="81"/>
      <c r="F5" s="82"/>
      <c r="G5" s="75" t="s">
        <v>70</v>
      </c>
      <c r="H5" s="69" t="s">
        <v>30</v>
      </c>
      <c r="I5" s="70"/>
      <c r="J5" s="71"/>
      <c r="K5" s="77" t="s">
        <v>25</v>
      </c>
      <c r="L5" s="78"/>
      <c r="M5" s="79"/>
    </row>
    <row r="6" spans="1:13" s="9" customFormat="1" ht="88.5" customHeight="1">
      <c r="A6" s="66"/>
      <c r="B6" s="68"/>
      <c r="C6" s="73"/>
      <c r="D6" s="36" t="s">
        <v>79</v>
      </c>
      <c r="E6" s="35" t="s">
        <v>80</v>
      </c>
      <c r="F6" s="58" t="s">
        <v>31</v>
      </c>
      <c r="G6" s="76"/>
      <c r="H6" s="40" t="s">
        <v>58</v>
      </c>
      <c r="I6" s="26" t="s">
        <v>63</v>
      </c>
      <c r="J6" s="41" t="s">
        <v>71</v>
      </c>
      <c r="K6" s="27" t="s">
        <v>72</v>
      </c>
      <c r="L6" s="28" t="s">
        <v>64</v>
      </c>
      <c r="M6" s="29" t="s">
        <v>73</v>
      </c>
    </row>
    <row r="7" spans="1:13" ht="18.75">
      <c r="A7" s="37">
        <v>1</v>
      </c>
      <c r="B7" s="38">
        <v>2</v>
      </c>
      <c r="C7" s="39">
        <v>3</v>
      </c>
      <c r="D7" s="37">
        <v>4</v>
      </c>
      <c r="E7" s="30">
        <v>5</v>
      </c>
      <c r="F7" s="59">
        <v>6</v>
      </c>
      <c r="G7" s="39">
        <v>7</v>
      </c>
      <c r="H7" s="37">
        <v>8</v>
      </c>
      <c r="I7" s="30">
        <v>9</v>
      </c>
      <c r="J7" s="38">
        <v>10</v>
      </c>
      <c r="K7" s="37">
        <v>11</v>
      </c>
      <c r="L7" s="30">
        <v>12</v>
      </c>
      <c r="M7" s="38">
        <v>13</v>
      </c>
    </row>
    <row r="8" spans="1:13" ht="75">
      <c r="A8" s="12" t="s">
        <v>1</v>
      </c>
      <c r="B8" s="13" t="s">
        <v>34</v>
      </c>
      <c r="C8" s="48">
        <v>98710.8</v>
      </c>
      <c r="D8" s="49">
        <v>116854</v>
      </c>
      <c r="E8" s="50">
        <v>105150.8</v>
      </c>
      <c r="F8" s="60">
        <v>123529.2</v>
      </c>
      <c r="G8" s="57">
        <f aca="true" t="shared" si="0" ref="G8:G34">F8/C8</f>
        <v>1.251</v>
      </c>
      <c r="H8" s="49">
        <v>103815</v>
      </c>
      <c r="I8" s="50">
        <v>95885.7</v>
      </c>
      <c r="J8" s="51">
        <v>95032.6</v>
      </c>
      <c r="K8" s="17">
        <f>H8/F8</f>
        <v>0.84</v>
      </c>
      <c r="L8" s="11">
        <f>I8/H8</f>
        <v>0.924</v>
      </c>
      <c r="M8" s="18">
        <f>J8/I8</f>
        <v>0.991</v>
      </c>
    </row>
    <row r="9" spans="1:13" ht="56.25">
      <c r="A9" s="12" t="s">
        <v>2</v>
      </c>
      <c r="B9" s="13" t="s">
        <v>35</v>
      </c>
      <c r="C9" s="48">
        <v>646515.4</v>
      </c>
      <c r="D9" s="49">
        <v>758054.9</v>
      </c>
      <c r="E9" s="50">
        <v>649152</v>
      </c>
      <c r="F9" s="60">
        <f>751804.8</f>
        <v>751804.8</v>
      </c>
      <c r="G9" s="57">
        <f t="shared" si="0"/>
        <v>1.163</v>
      </c>
      <c r="H9" s="49">
        <v>773421.1</v>
      </c>
      <c r="I9" s="50">
        <v>736663.7</v>
      </c>
      <c r="J9" s="51">
        <f>733065.1+0.2</f>
        <v>733065.3</v>
      </c>
      <c r="K9" s="17">
        <f aca="true" t="shared" si="1" ref="K9:K32">H9/F9</f>
        <v>1.029</v>
      </c>
      <c r="L9" s="11">
        <f aca="true" t="shared" si="2" ref="L9:L32">I9/H9</f>
        <v>0.952</v>
      </c>
      <c r="M9" s="18">
        <f aca="true" t="shared" si="3" ref="M9:M37">J9/I9</f>
        <v>0.995</v>
      </c>
    </row>
    <row r="10" spans="1:13" ht="75">
      <c r="A10" s="12" t="s">
        <v>3</v>
      </c>
      <c r="B10" s="13" t="s">
        <v>36</v>
      </c>
      <c r="C10" s="48">
        <v>122929.5</v>
      </c>
      <c r="D10" s="49">
        <v>167165</v>
      </c>
      <c r="E10" s="50">
        <v>134077.4</v>
      </c>
      <c r="F10" s="60">
        <v>167169.5</v>
      </c>
      <c r="G10" s="57">
        <f t="shared" si="0"/>
        <v>1.36</v>
      </c>
      <c r="H10" s="49">
        <v>148841.9</v>
      </c>
      <c r="I10" s="50">
        <v>147696.2</v>
      </c>
      <c r="J10" s="51">
        <v>147019.2</v>
      </c>
      <c r="K10" s="17">
        <f t="shared" si="1"/>
        <v>0.89</v>
      </c>
      <c r="L10" s="11">
        <f t="shared" si="2"/>
        <v>0.992</v>
      </c>
      <c r="M10" s="18">
        <f t="shared" si="3"/>
        <v>0.995</v>
      </c>
    </row>
    <row r="11" spans="1:13" ht="56.25">
      <c r="A11" s="12" t="s">
        <v>4</v>
      </c>
      <c r="B11" s="13" t="s">
        <v>37</v>
      </c>
      <c r="C11" s="48">
        <v>161747.5</v>
      </c>
      <c r="D11" s="49">
        <v>198802.6</v>
      </c>
      <c r="E11" s="50">
        <v>176453</v>
      </c>
      <c r="F11" s="60">
        <v>203169.2</v>
      </c>
      <c r="G11" s="57">
        <f t="shared" si="0"/>
        <v>1.256</v>
      </c>
      <c r="H11" s="49">
        <v>156647.7</v>
      </c>
      <c r="I11" s="50">
        <v>148917.7</v>
      </c>
      <c r="J11" s="51">
        <v>148667.7</v>
      </c>
      <c r="K11" s="17">
        <f t="shared" si="1"/>
        <v>0.771</v>
      </c>
      <c r="L11" s="11">
        <f t="shared" si="2"/>
        <v>0.951</v>
      </c>
      <c r="M11" s="18">
        <f t="shared" si="3"/>
        <v>0.998</v>
      </c>
    </row>
    <row r="12" spans="1:13" ht="75">
      <c r="A12" s="12" t="s">
        <v>5</v>
      </c>
      <c r="B12" s="13" t="s">
        <v>38</v>
      </c>
      <c r="C12" s="48">
        <v>3551.9</v>
      </c>
      <c r="D12" s="49">
        <v>3877.8</v>
      </c>
      <c r="E12" s="50">
        <v>3482.2</v>
      </c>
      <c r="F12" s="60">
        <v>3901.3</v>
      </c>
      <c r="G12" s="57">
        <f t="shared" si="0"/>
        <v>1.098</v>
      </c>
      <c r="H12" s="49">
        <v>3400</v>
      </c>
      <c r="I12" s="50">
        <v>3100</v>
      </c>
      <c r="J12" s="51">
        <v>3050</v>
      </c>
      <c r="K12" s="17">
        <f t="shared" si="1"/>
        <v>0.872</v>
      </c>
      <c r="L12" s="11">
        <f t="shared" si="2"/>
        <v>0.912</v>
      </c>
      <c r="M12" s="18">
        <f t="shared" si="3"/>
        <v>0.984</v>
      </c>
    </row>
    <row r="13" spans="1:13" ht="75">
      <c r="A13" s="12" t="s">
        <v>6</v>
      </c>
      <c r="B13" s="14" t="s">
        <v>42</v>
      </c>
      <c r="C13" s="48">
        <v>12706.6</v>
      </c>
      <c r="D13" s="49">
        <v>15692.9</v>
      </c>
      <c r="E13" s="52">
        <v>12717.2</v>
      </c>
      <c r="F13" s="60">
        <f>15526.3</f>
        <v>15526.3</v>
      </c>
      <c r="G13" s="57">
        <f t="shared" si="0"/>
        <v>1.222</v>
      </c>
      <c r="H13" s="49">
        <v>11175</v>
      </c>
      <c r="I13" s="50">
        <v>10070</v>
      </c>
      <c r="J13" s="51">
        <v>9770</v>
      </c>
      <c r="K13" s="17">
        <f t="shared" si="1"/>
        <v>0.72</v>
      </c>
      <c r="L13" s="11">
        <f t="shared" si="2"/>
        <v>0.901</v>
      </c>
      <c r="M13" s="18">
        <f t="shared" si="3"/>
        <v>0.97</v>
      </c>
    </row>
    <row r="14" spans="1:13" ht="75">
      <c r="A14" s="12" t="s">
        <v>7</v>
      </c>
      <c r="B14" s="13" t="s">
        <v>43</v>
      </c>
      <c r="C14" s="48">
        <v>25492.2</v>
      </c>
      <c r="D14" s="49">
        <v>28207.5</v>
      </c>
      <c r="E14" s="50">
        <v>23867</v>
      </c>
      <c r="F14" s="60">
        <v>28557.8</v>
      </c>
      <c r="G14" s="57">
        <f t="shared" si="0"/>
        <v>1.12</v>
      </c>
      <c r="H14" s="49">
        <v>22750</v>
      </c>
      <c r="I14" s="50">
        <v>20120</v>
      </c>
      <c r="J14" s="51">
        <v>19120</v>
      </c>
      <c r="K14" s="17">
        <f t="shared" si="1"/>
        <v>0.797</v>
      </c>
      <c r="L14" s="11">
        <f t="shared" si="2"/>
        <v>0.884</v>
      </c>
      <c r="M14" s="18">
        <f t="shared" si="3"/>
        <v>0.95</v>
      </c>
    </row>
    <row r="15" spans="1:13" ht="112.5">
      <c r="A15" s="12" t="s">
        <v>8</v>
      </c>
      <c r="B15" s="13" t="s">
        <v>59</v>
      </c>
      <c r="C15" s="48">
        <v>430906.4</v>
      </c>
      <c r="D15" s="49">
        <v>302537.5</v>
      </c>
      <c r="E15" s="50">
        <v>225225</v>
      </c>
      <c r="F15" s="60">
        <v>295166.2</v>
      </c>
      <c r="G15" s="57">
        <f t="shared" si="0"/>
        <v>0.685</v>
      </c>
      <c r="H15" s="49">
        <f>752777.3+2846.2</f>
        <v>755623.5</v>
      </c>
      <c r="I15" s="50">
        <v>281913.6</v>
      </c>
      <c r="J15" s="51">
        <v>414034.1</v>
      </c>
      <c r="K15" s="17">
        <f t="shared" si="1"/>
        <v>2.56</v>
      </c>
      <c r="L15" s="11">
        <f t="shared" si="2"/>
        <v>0.373</v>
      </c>
      <c r="M15" s="18">
        <f t="shared" si="3"/>
        <v>1.469</v>
      </c>
    </row>
    <row r="16" spans="1:13" ht="93.75">
      <c r="A16" s="12" t="s">
        <v>9</v>
      </c>
      <c r="B16" s="13" t="s">
        <v>77</v>
      </c>
      <c r="C16" s="48">
        <v>8023.9</v>
      </c>
      <c r="D16" s="49">
        <v>52702.1</v>
      </c>
      <c r="E16" s="50">
        <v>21123.9</v>
      </c>
      <c r="F16" s="60">
        <v>52642.9</v>
      </c>
      <c r="G16" s="57">
        <f t="shared" si="0"/>
        <v>6.561</v>
      </c>
      <c r="H16" s="49">
        <v>41296.4</v>
      </c>
      <c r="I16" s="50">
        <v>31126.6</v>
      </c>
      <c r="J16" s="51">
        <v>8013.4</v>
      </c>
      <c r="K16" s="17">
        <f t="shared" si="1"/>
        <v>0.784</v>
      </c>
      <c r="L16" s="11">
        <f t="shared" si="2"/>
        <v>0.754</v>
      </c>
      <c r="M16" s="18">
        <f t="shared" si="3"/>
        <v>0.257</v>
      </c>
    </row>
    <row r="17" spans="1:13" ht="75">
      <c r="A17" s="12" t="s">
        <v>10</v>
      </c>
      <c r="B17" s="13" t="s">
        <v>44</v>
      </c>
      <c r="C17" s="48">
        <v>0</v>
      </c>
      <c r="D17" s="49">
        <v>60</v>
      </c>
      <c r="E17" s="50">
        <v>0</v>
      </c>
      <c r="F17" s="60">
        <v>0</v>
      </c>
      <c r="G17" s="57" t="e">
        <f t="shared" si="0"/>
        <v>#DIV/0!</v>
      </c>
      <c r="H17" s="49">
        <v>60</v>
      </c>
      <c r="I17" s="50">
        <v>60</v>
      </c>
      <c r="J17" s="51">
        <v>60</v>
      </c>
      <c r="K17" s="17" t="e">
        <f t="shared" si="1"/>
        <v>#DIV/0!</v>
      </c>
      <c r="L17" s="11">
        <f t="shared" si="2"/>
        <v>1</v>
      </c>
      <c r="M17" s="18">
        <f t="shared" si="3"/>
        <v>1</v>
      </c>
    </row>
    <row r="18" spans="1:13" ht="75">
      <c r="A18" s="12" t="s">
        <v>11</v>
      </c>
      <c r="B18" s="13" t="s">
        <v>45</v>
      </c>
      <c r="C18" s="48">
        <v>22823.7</v>
      </c>
      <c r="D18" s="49">
        <v>19346.6</v>
      </c>
      <c r="E18" s="50">
        <v>14381.8</v>
      </c>
      <c r="F18" s="60">
        <v>24034.5</v>
      </c>
      <c r="G18" s="57">
        <f t="shared" si="0"/>
        <v>1.053</v>
      </c>
      <c r="H18" s="49">
        <v>9982.2</v>
      </c>
      <c r="I18" s="50">
        <v>3100</v>
      </c>
      <c r="J18" s="51">
        <v>3100</v>
      </c>
      <c r="K18" s="17">
        <f t="shared" si="1"/>
        <v>0.415</v>
      </c>
      <c r="L18" s="11">
        <f t="shared" si="2"/>
        <v>0.311</v>
      </c>
      <c r="M18" s="18" t="s">
        <v>29</v>
      </c>
    </row>
    <row r="19" spans="1:13" ht="75">
      <c r="A19" s="12" t="s">
        <v>12</v>
      </c>
      <c r="B19" s="15" t="s">
        <v>46</v>
      </c>
      <c r="C19" s="48">
        <v>4072.4</v>
      </c>
      <c r="D19" s="49">
        <v>3197.7</v>
      </c>
      <c r="E19" s="50">
        <v>2522.5</v>
      </c>
      <c r="F19" s="60">
        <v>3412.8</v>
      </c>
      <c r="G19" s="57">
        <f t="shared" si="0"/>
        <v>0.838</v>
      </c>
      <c r="H19" s="49">
        <v>3200</v>
      </c>
      <c r="I19" s="50">
        <v>2500</v>
      </c>
      <c r="J19" s="51">
        <v>2000</v>
      </c>
      <c r="K19" s="17">
        <f t="shared" si="1"/>
        <v>0.938</v>
      </c>
      <c r="L19" s="11">
        <f t="shared" si="2"/>
        <v>0.781</v>
      </c>
      <c r="M19" s="18">
        <f t="shared" si="3"/>
        <v>0.8</v>
      </c>
    </row>
    <row r="20" spans="1:13" ht="75">
      <c r="A20" s="12" t="s">
        <v>13</v>
      </c>
      <c r="B20" s="13" t="s">
        <v>47</v>
      </c>
      <c r="C20" s="48">
        <v>120.5</v>
      </c>
      <c r="D20" s="49">
        <v>80</v>
      </c>
      <c r="E20" s="50">
        <v>17.5</v>
      </c>
      <c r="F20" s="60">
        <v>63.5</v>
      </c>
      <c r="G20" s="57">
        <f t="shared" si="0"/>
        <v>0.527</v>
      </c>
      <c r="H20" s="49">
        <v>80</v>
      </c>
      <c r="I20" s="50">
        <v>80</v>
      </c>
      <c r="J20" s="51">
        <v>80</v>
      </c>
      <c r="K20" s="17">
        <f t="shared" si="1"/>
        <v>1.26</v>
      </c>
      <c r="L20" s="11">
        <f t="shared" si="2"/>
        <v>1</v>
      </c>
      <c r="M20" s="18">
        <f t="shared" si="3"/>
        <v>1</v>
      </c>
    </row>
    <row r="21" spans="1:13" ht="93.75">
      <c r="A21" s="12" t="s">
        <v>14</v>
      </c>
      <c r="B21" s="13" t="s">
        <v>48</v>
      </c>
      <c r="C21" s="48">
        <v>2394.8</v>
      </c>
      <c r="D21" s="49">
        <v>2338</v>
      </c>
      <c r="E21" s="50">
        <v>1829.5</v>
      </c>
      <c r="F21" s="60">
        <v>2359.6</v>
      </c>
      <c r="G21" s="57">
        <f t="shared" si="0"/>
        <v>0.985</v>
      </c>
      <c r="H21" s="49">
        <v>1638</v>
      </c>
      <c r="I21" s="50">
        <v>1588</v>
      </c>
      <c r="J21" s="51">
        <v>1338</v>
      </c>
      <c r="K21" s="17">
        <f t="shared" si="1"/>
        <v>0.694</v>
      </c>
      <c r="L21" s="11">
        <f t="shared" si="2"/>
        <v>0.969</v>
      </c>
      <c r="M21" s="18">
        <f t="shared" si="3"/>
        <v>0.843</v>
      </c>
    </row>
    <row r="22" spans="1:13" ht="56.25">
      <c r="A22" s="12" t="s">
        <v>15</v>
      </c>
      <c r="B22" s="13" t="s">
        <v>49</v>
      </c>
      <c r="C22" s="48">
        <v>14813.2</v>
      </c>
      <c r="D22" s="49">
        <v>7769.3</v>
      </c>
      <c r="E22" s="50">
        <v>7763.7</v>
      </c>
      <c r="F22" s="60">
        <v>7769.3</v>
      </c>
      <c r="G22" s="57">
        <f t="shared" si="0"/>
        <v>0.524</v>
      </c>
      <c r="H22" s="49">
        <v>1040.7</v>
      </c>
      <c r="I22" s="50">
        <v>4208.1</v>
      </c>
      <c r="J22" s="51">
        <v>4208.1</v>
      </c>
      <c r="K22" s="17">
        <f t="shared" si="1"/>
        <v>0.134</v>
      </c>
      <c r="L22" s="11">
        <f t="shared" si="2"/>
        <v>4.044</v>
      </c>
      <c r="M22" s="18">
        <f t="shared" si="3"/>
        <v>1</v>
      </c>
    </row>
    <row r="23" spans="1:13" ht="75">
      <c r="A23" s="12" t="s">
        <v>16</v>
      </c>
      <c r="B23" s="16" t="s">
        <v>50</v>
      </c>
      <c r="C23" s="48">
        <v>60597.6</v>
      </c>
      <c r="D23" s="49">
        <v>55582.5</v>
      </c>
      <c r="E23" s="50">
        <v>41454</v>
      </c>
      <c r="F23" s="60">
        <v>45345.5</v>
      </c>
      <c r="G23" s="57">
        <f t="shared" si="0"/>
        <v>0.748</v>
      </c>
      <c r="H23" s="49">
        <v>23229.4</v>
      </c>
      <c r="I23" s="50">
        <v>11523.3</v>
      </c>
      <c r="J23" s="51">
        <v>11023.3</v>
      </c>
      <c r="K23" s="17">
        <f t="shared" si="1"/>
        <v>0.512</v>
      </c>
      <c r="L23" s="11">
        <f t="shared" si="2"/>
        <v>0.496</v>
      </c>
      <c r="M23" s="18">
        <f t="shared" si="3"/>
        <v>0.957</v>
      </c>
    </row>
    <row r="24" spans="1:13" ht="75">
      <c r="A24" s="12" t="s">
        <v>17</v>
      </c>
      <c r="B24" s="13" t="s">
        <v>51</v>
      </c>
      <c r="C24" s="48">
        <v>559.5</v>
      </c>
      <c r="D24" s="49">
        <v>594.2</v>
      </c>
      <c r="E24" s="50">
        <v>479.3</v>
      </c>
      <c r="F24" s="60">
        <v>594.2</v>
      </c>
      <c r="G24" s="57">
        <f t="shared" si="0"/>
        <v>1.062</v>
      </c>
      <c r="H24" s="49">
        <v>639.3</v>
      </c>
      <c r="I24" s="50">
        <v>639.3</v>
      </c>
      <c r="J24" s="51">
        <v>639.3</v>
      </c>
      <c r="K24" s="17">
        <f t="shared" si="1"/>
        <v>1.076</v>
      </c>
      <c r="L24" s="11">
        <f t="shared" si="2"/>
        <v>1</v>
      </c>
      <c r="M24" s="18">
        <f t="shared" si="3"/>
        <v>1</v>
      </c>
    </row>
    <row r="25" spans="1:13" ht="75">
      <c r="A25" s="12" t="s">
        <v>18</v>
      </c>
      <c r="B25" s="13" t="s">
        <v>52</v>
      </c>
      <c r="C25" s="48">
        <v>1326.6</v>
      </c>
      <c r="D25" s="49">
        <v>1928.6</v>
      </c>
      <c r="E25" s="50">
        <v>1293.3</v>
      </c>
      <c r="F25" s="60">
        <v>1659.5</v>
      </c>
      <c r="G25" s="57">
        <f t="shared" si="0"/>
        <v>1.251</v>
      </c>
      <c r="H25" s="49">
        <v>1864.3</v>
      </c>
      <c r="I25" s="50">
        <v>1418</v>
      </c>
      <c r="J25" s="51">
        <v>1418</v>
      </c>
      <c r="K25" s="17">
        <f t="shared" si="1"/>
        <v>1.123</v>
      </c>
      <c r="L25" s="11">
        <f t="shared" si="2"/>
        <v>0.761</v>
      </c>
      <c r="M25" s="18">
        <f t="shared" si="3"/>
        <v>1</v>
      </c>
    </row>
    <row r="26" spans="1:13" ht="75">
      <c r="A26" s="12" t="s">
        <v>19</v>
      </c>
      <c r="B26" s="13" t="s">
        <v>53</v>
      </c>
      <c r="C26" s="48">
        <v>731</v>
      </c>
      <c r="D26" s="49">
        <v>829</v>
      </c>
      <c r="E26" s="50">
        <v>597.1</v>
      </c>
      <c r="F26" s="60">
        <v>829</v>
      </c>
      <c r="G26" s="57">
        <f t="shared" si="0"/>
        <v>1.134</v>
      </c>
      <c r="H26" s="49">
        <v>940</v>
      </c>
      <c r="I26" s="50">
        <v>810</v>
      </c>
      <c r="J26" s="51">
        <v>810</v>
      </c>
      <c r="K26" s="17">
        <f t="shared" si="1"/>
        <v>1.134</v>
      </c>
      <c r="L26" s="11">
        <f t="shared" si="2"/>
        <v>0.862</v>
      </c>
      <c r="M26" s="18">
        <f t="shared" si="3"/>
        <v>1</v>
      </c>
    </row>
    <row r="27" spans="1:13" ht="75">
      <c r="A27" s="12" t="s">
        <v>20</v>
      </c>
      <c r="B27" s="13" t="s">
        <v>54</v>
      </c>
      <c r="C27" s="48">
        <v>7706.8</v>
      </c>
      <c r="D27" s="49">
        <v>29432.8</v>
      </c>
      <c r="E27" s="50">
        <v>27936.5</v>
      </c>
      <c r="F27" s="60">
        <v>29264.5</v>
      </c>
      <c r="G27" s="57">
        <f t="shared" si="0"/>
        <v>3.797</v>
      </c>
      <c r="H27" s="49">
        <v>13432.3</v>
      </c>
      <c r="I27" s="50">
        <v>500</v>
      </c>
      <c r="J27" s="51">
        <v>500</v>
      </c>
      <c r="K27" s="17">
        <f t="shared" si="1"/>
        <v>0.459</v>
      </c>
      <c r="L27" s="11">
        <f t="shared" si="2"/>
        <v>0.037</v>
      </c>
      <c r="M27" s="18">
        <f t="shared" si="3"/>
        <v>1</v>
      </c>
    </row>
    <row r="28" spans="1:13" ht="56.25">
      <c r="A28" s="12" t="s">
        <v>21</v>
      </c>
      <c r="B28" s="13" t="s">
        <v>55</v>
      </c>
      <c r="C28" s="48">
        <v>157.3</v>
      </c>
      <c r="D28" s="49">
        <v>3068</v>
      </c>
      <c r="E28" s="50">
        <v>3068</v>
      </c>
      <c r="F28" s="60">
        <v>3068</v>
      </c>
      <c r="G28" s="57">
        <f t="shared" si="0"/>
        <v>19.504</v>
      </c>
      <c r="H28" s="49">
        <v>560</v>
      </c>
      <c r="I28" s="50">
        <v>510</v>
      </c>
      <c r="J28" s="51">
        <v>510</v>
      </c>
      <c r="K28" s="17">
        <f t="shared" si="1"/>
        <v>0.183</v>
      </c>
      <c r="L28" s="11">
        <f t="shared" si="2"/>
        <v>0.911</v>
      </c>
      <c r="M28" s="18">
        <f t="shared" si="3"/>
        <v>1</v>
      </c>
    </row>
    <row r="29" spans="1:13" ht="75">
      <c r="A29" s="12" t="s">
        <v>33</v>
      </c>
      <c r="B29" s="13" t="s">
        <v>76</v>
      </c>
      <c r="C29" s="48">
        <v>1.4</v>
      </c>
      <c r="D29" s="49">
        <v>1.5</v>
      </c>
      <c r="E29" s="50">
        <v>0</v>
      </c>
      <c r="F29" s="60">
        <v>1.5</v>
      </c>
      <c r="G29" s="57">
        <f t="shared" si="0"/>
        <v>1.071</v>
      </c>
      <c r="H29" s="49">
        <v>8</v>
      </c>
      <c r="I29" s="50">
        <v>10</v>
      </c>
      <c r="J29" s="51">
        <v>10</v>
      </c>
      <c r="K29" s="17">
        <f t="shared" si="1"/>
        <v>5.333</v>
      </c>
      <c r="L29" s="11">
        <f t="shared" si="2"/>
        <v>1.25</v>
      </c>
      <c r="M29" s="18">
        <f t="shared" si="3"/>
        <v>1</v>
      </c>
    </row>
    <row r="30" spans="1:13" ht="117.75" customHeight="1">
      <c r="A30" s="12" t="s">
        <v>39</v>
      </c>
      <c r="B30" s="13" t="s">
        <v>78</v>
      </c>
      <c r="C30" s="48">
        <v>7174.1</v>
      </c>
      <c r="D30" s="49">
        <v>13590.4</v>
      </c>
      <c r="E30" s="50">
        <v>12066.7</v>
      </c>
      <c r="F30" s="60">
        <v>13491.1</v>
      </c>
      <c r="G30" s="57">
        <f t="shared" si="0"/>
        <v>1.881</v>
      </c>
      <c r="H30" s="49">
        <v>13880.8</v>
      </c>
      <c r="I30" s="50">
        <v>9990.8</v>
      </c>
      <c r="J30" s="51">
        <v>2977.8</v>
      </c>
      <c r="K30" s="17">
        <f t="shared" si="1"/>
        <v>1.029</v>
      </c>
      <c r="L30" s="11">
        <f t="shared" si="2"/>
        <v>0.72</v>
      </c>
      <c r="M30" s="18">
        <f t="shared" si="3"/>
        <v>0.298</v>
      </c>
    </row>
    <row r="31" spans="1:13" ht="75">
      <c r="A31" s="12" t="s">
        <v>40</v>
      </c>
      <c r="B31" s="13" t="s">
        <v>41</v>
      </c>
      <c r="C31" s="48">
        <v>24783.4</v>
      </c>
      <c r="D31" s="49">
        <v>33543.8</v>
      </c>
      <c r="E31" s="50">
        <v>29404.3</v>
      </c>
      <c r="F31" s="60">
        <v>32740</v>
      </c>
      <c r="G31" s="57">
        <f t="shared" si="0"/>
        <v>1.321</v>
      </c>
      <c r="H31" s="49">
        <v>25886.2</v>
      </c>
      <c r="I31" s="50">
        <v>20030</v>
      </c>
      <c r="J31" s="51">
        <v>20030</v>
      </c>
      <c r="K31" s="17">
        <f t="shared" si="1"/>
        <v>0.791</v>
      </c>
      <c r="L31" s="11">
        <f t="shared" si="2"/>
        <v>0.774</v>
      </c>
      <c r="M31" s="18">
        <f t="shared" si="3"/>
        <v>1</v>
      </c>
    </row>
    <row r="32" spans="1:13" ht="131.25">
      <c r="A32" s="12" t="s">
        <v>56</v>
      </c>
      <c r="B32" s="32" t="s">
        <v>74</v>
      </c>
      <c r="C32" s="48">
        <v>2960</v>
      </c>
      <c r="D32" s="49">
        <v>4900</v>
      </c>
      <c r="E32" s="50">
        <v>4528.7</v>
      </c>
      <c r="F32" s="60">
        <v>4900</v>
      </c>
      <c r="G32" s="57">
        <f>F32/C32</f>
        <v>1.655</v>
      </c>
      <c r="H32" s="49">
        <v>2000</v>
      </c>
      <c r="I32" s="50">
        <v>2100</v>
      </c>
      <c r="J32" s="51">
        <v>2000</v>
      </c>
      <c r="K32" s="17">
        <f t="shared" si="1"/>
        <v>0.408</v>
      </c>
      <c r="L32" s="11">
        <f t="shared" si="2"/>
        <v>1.05</v>
      </c>
      <c r="M32" s="18">
        <f t="shared" si="3"/>
        <v>0.952</v>
      </c>
    </row>
    <row r="33" spans="1:13" ht="56.25">
      <c r="A33" s="12" t="s">
        <v>60</v>
      </c>
      <c r="B33" s="32" t="s">
        <v>61</v>
      </c>
      <c r="C33" s="45">
        <v>0</v>
      </c>
      <c r="D33" s="49">
        <v>0</v>
      </c>
      <c r="E33" s="50">
        <v>0</v>
      </c>
      <c r="F33" s="60">
        <v>0</v>
      </c>
      <c r="G33" s="57" t="s">
        <v>29</v>
      </c>
      <c r="H33" s="49">
        <v>81599.5</v>
      </c>
      <c r="I33" s="50">
        <v>0</v>
      </c>
      <c r="J33" s="51">
        <v>0</v>
      </c>
      <c r="K33" s="17" t="e">
        <f>H33/F33</f>
        <v>#DIV/0!</v>
      </c>
      <c r="L33" s="11">
        <f>I33/H33</f>
        <v>0</v>
      </c>
      <c r="M33" s="18" t="e">
        <f t="shared" si="3"/>
        <v>#DIV/0!</v>
      </c>
    </row>
    <row r="34" spans="1:13" ht="82.5" customHeight="1">
      <c r="A34" s="12" t="s">
        <v>65</v>
      </c>
      <c r="B34" s="32" t="s">
        <v>67</v>
      </c>
      <c r="C34" s="45">
        <v>0</v>
      </c>
      <c r="D34" s="49">
        <v>42949.5</v>
      </c>
      <c r="E34" s="50">
        <v>37364</v>
      </c>
      <c r="F34" s="60">
        <v>43339.2</v>
      </c>
      <c r="G34" s="57" t="e">
        <f t="shared" si="0"/>
        <v>#DIV/0!</v>
      </c>
      <c r="H34" s="49">
        <f>36310.1-2846.2</f>
        <v>33463.9</v>
      </c>
      <c r="I34" s="50">
        <v>26500</v>
      </c>
      <c r="J34" s="51">
        <v>26500</v>
      </c>
      <c r="K34" s="17">
        <f>H34/F34</f>
        <v>0.772</v>
      </c>
      <c r="L34" s="11">
        <f>I34/H34</f>
        <v>0.792</v>
      </c>
      <c r="M34" s="18">
        <f t="shared" si="3"/>
        <v>1</v>
      </c>
    </row>
    <row r="35" spans="1:13" ht="56.25">
      <c r="A35" s="12" t="s">
        <v>66</v>
      </c>
      <c r="B35" s="32" t="s">
        <v>75</v>
      </c>
      <c r="C35" s="45">
        <v>0</v>
      </c>
      <c r="D35" s="49">
        <v>15</v>
      </c>
      <c r="E35" s="50">
        <v>0</v>
      </c>
      <c r="F35" s="60">
        <v>0</v>
      </c>
      <c r="G35" s="57" t="s">
        <v>29</v>
      </c>
      <c r="H35" s="49">
        <v>15</v>
      </c>
      <c r="I35" s="50">
        <v>15</v>
      </c>
      <c r="J35" s="51">
        <v>15</v>
      </c>
      <c r="K35" s="17" t="e">
        <f>H35/F35</f>
        <v>#DIV/0!</v>
      </c>
      <c r="L35" s="11">
        <f>I35/H35</f>
        <v>1</v>
      </c>
      <c r="M35" s="18">
        <f t="shared" si="3"/>
        <v>1</v>
      </c>
    </row>
    <row r="36" spans="1:13" ht="30" customHeight="1">
      <c r="A36" s="12" t="s">
        <v>22</v>
      </c>
      <c r="B36" s="13" t="s">
        <v>23</v>
      </c>
      <c r="C36" s="45">
        <v>515.2</v>
      </c>
      <c r="D36" s="49">
        <v>2200</v>
      </c>
      <c r="E36" s="50">
        <v>2111</v>
      </c>
      <c r="F36" s="60">
        <v>2344.2</v>
      </c>
      <c r="G36" s="57">
        <f>F36/C36</f>
        <v>4.55</v>
      </c>
      <c r="H36" s="49">
        <v>1200</v>
      </c>
      <c r="I36" s="50">
        <v>0</v>
      </c>
      <c r="J36" s="51">
        <v>0</v>
      </c>
      <c r="K36" s="17">
        <f>H36/F36</f>
        <v>0.512</v>
      </c>
      <c r="L36" s="11">
        <f>I36/H36</f>
        <v>0</v>
      </c>
      <c r="M36" s="18" t="e">
        <f t="shared" si="3"/>
        <v>#DIV/0!</v>
      </c>
    </row>
    <row r="37" spans="1:13" ht="30" customHeight="1" collapsed="1" thickBot="1">
      <c r="A37" s="24"/>
      <c r="B37" s="19" t="s">
        <v>26</v>
      </c>
      <c r="C37" s="46"/>
      <c r="D37" s="53"/>
      <c r="E37" s="54"/>
      <c r="F37" s="61"/>
      <c r="G37" s="57" t="s">
        <v>29</v>
      </c>
      <c r="H37" s="53"/>
      <c r="I37" s="54">
        <v>15550</v>
      </c>
      <c r="J37" s="55">
        <v>30750</v>
      </c>
      <c r="K37" s="42" t="s">
        <v>29</v>
      </c>
      <c r="L37" s="43" t="s">
        <v>29</v>
      </c>
      <c r="M37" s="44">
        <f t="shared" si="3"/>
        <v>1.977</v>
      </c>
    </row>
    <row r="38" spans="1:13" ht="30" customHeight="1" thickBot="1">
      <c r="A38" s="25" t="s">
        <v>24</v>
      </c>
      <c r="B38" s="20"/>
      <c r="C38" s="47">
        <f>SUM(C37+C28+C27+C26+C25+C24+C22+C21+C20+C18+C17+C16+C15+C14+C13+C12+C11+C10+C9+C8+C36+C23+C19+C29+C30+C31+C32)</f>
        <v>1661321.7</v>
      </c>
      <c r="D38" s="56">
        <f>SUM(D8+D9+D10+D11+D12+D13+D14+D15+D16+D17+D18+D19+D20+D21+D22+D23+D24+D25+D26+D27+D28+D29+D30+D31+D32+D33+D34+D35+D36+D37)</f>
        <v>1865321.2</v>
      </c>
      <c r="E38" s="56">
        <f>SUM(E8+E9+E10+E11+E12+E13+E14+E15+E16+E17+E18+E19+E20+E21+E22+E23+E24+E25+E26+E27+E28+E29+E30+E31+E32+E33+E34+E35+E36+E37)</f>
        <v>1538066.4</v>
      </c>
      <c r="F38" s="62">
        <f>SUM(F8+F9+F10+F11+F12+F13+F14+F15+F16+F17+F18+F19+F20+F21+F22+F23+F24+F25+F26+F27+F28+F29+F30+F31+F32+F33+F34+F35+F36+F37)</f>
        <v>1856683.6</v>
      </c>
      <c r="G38" s="63">
        <f>F38/C38</f>
        <v>1.118</v>
      </c>
      <c r="H38" s="56">
        <f>SUM(H8:H37)</f>
        <v>2231690.2</v>
      </c>
      <c r="I38" s="56">
        <f>SUM(I8:I37)</f>
        <v>1576626</v>
      </c>
      <c r="J38" s="56">
        <f>SUM(J8:J37)</f>
        <v>1685741.8</v>
      </c>
      <c r="K38" s="21">
        <f>H38/F38</f>
        <v>1.202</v>
      </c>
      <c r="L38" s="22">
        <f>I38/H38</f>
        <v>0.706</v>
      </c>
      <c r="M38" s="23">
        <f>J38/I38</f>
        <v>1.069</v>
      </c>
    </row>
    <row r="39" spans="1:13" ht="15.75">
      <c r="A39" s="3"/>
      <c r="C39" s="10"/>
      <c r="G39" s="4"/>
      <c r="H39" s="4"/>
      <c r="I39" s="4"/>
      <c r="J39" s="4"/>
      <c r="K39" s="4"/>
      <c r="L39" s="4"/>
      <c r="M39" s="4"/>
    </row>
    <row r="40" spans="1:13" ht="15.75">
      <c r="A40" s="3"/>
      <c r="C40" s="10"/>
      <c r="G40" s="4"/>
      <c r="H40" s="4"/>
      <c r="I40" s="4"/>
      <c r="J40" s="4"/>
      <c r="K40" s="4"/>
      <c r="L40" s="4"/>
      <c r="M40" s="4"/>
    </row>
    <row r="41" spans="1:13" ht="15.75">
      <c r="A41" s="6"/>
      <c r="B41" s="6"/>
      <c r="C41" s="31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8.75">
      <c r="A42" s="6"/>
      <c r="B42" s="33" t="s">
        <v>62</v>
      </c>
      <c r="C42" s="34"/>
      <c r="D42" s="34"/>
      <c r="E42" s="34"/>
      <c r="F42" s="34"/>
      <c r="G42" s="34"/>
      <c r="H42" s="34"/>
      <c r="I42" s="34"/>
      <c r="J42" s="34"/>
      <c r="K42" s="6"/>
      <c r="L42" s="6"/>
      <c r="M42" s="6"/>
    </row>
    <row r="45" spans="3:10" ht="15">
      <c r="C45" s="10"/>
      <c r="D45" s="10"/>
      <c r="E45" s="10"/>
      <c r="F45" s="10"/>
      <c r="G45" s="10"/>
      <c r="H45" s="10"/>
      <c r="I45" s="10"/>
      <c r="J45" s="10"/>
    </row>
  </sheetData>
  <sheetProtection/>
  <mergeCells count="11">
    <mergeCell ref="D5:F5"/>
    <mergeCell ref="A3:M3"/>
    <mergeCell ref="A5:A6"/>
    <mergeCell ref="B5:B6"/>
    <mergeCell ref="H5:J5"/>
    <mergeCell ref="C5:C6"/>
    <mergeCell ref="A1:M1"/>
    <mergeCell ref="A2:M2"/>
    <mergeCell ref="H4:J4"/>
    <mergeCell ref="G5:G6"/>
    <mergeCell ref="K5:M5"/>
  </mergeCells>
  <printOptions/>
  <pageMargins left="0.3937007874015748" right="0.3937007874015748" top="1.1811023622047245" bottom="0.5905511811023623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ASFR</cp:lastModifiedBy>
  <cp:lastPrinted>2023-12-21T03:16:13Z</cp:lastPrinted>
  <dcterms:created xsi:type="dcterms:W3CDTF">2019-05-06T02:21:20Z</dcterms:created>
  <dcterms:modified xsi:type="dcterms:W3CDTF">2023-12-21T03:16:16Z</dcterms:modified>
  <cp:category/>
  <cp:version/>
  <cp:contentType/>
  <cp:contentStatus/>
</cp:coreProperties>
</file>