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386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<sst xmlns="http://schemas.openxmlformats.org/spreadsheetml/2006/main" count="164" uniqueCount="78">
  <si>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</si>
  <si>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</si>
  <si>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</si>
  <si>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</si>
  <si>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</si>
  <si>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</si>
  <si>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</si>
  <si>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</si>
  <si>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</si>
  <si>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</si>
  <si>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</si>
  <si>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</si>
  <si>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</si>
  <si>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</si>
  <si>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</si>
  <si>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</si>
  <si>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</si>
  <si>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</si>
  <si>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</si>
  <si>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</si>
  <si>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</si>
  <si>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</si>
  <si>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</si>
  <si>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</si>
  <si>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</si>
  <si>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</si>
  <si>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</si>
  <si>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</si>
  <si>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</si>
  <si>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</si>
  <si>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</si>
  <si>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</si>
  <si>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</si>
  <si>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</si>
  <si>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</si>
  <si>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</si>
  <si>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</si>
  <si>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</si>
  <si>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</si>
  <si>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</si>
  <si>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</si>
  <si>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</si>
  <si>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</si>
  <si>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</si>
  <si>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</si>
  <si>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</si>
  <si>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</si>
  <si>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</si>
  <si>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</si>
  <si>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</si>
  <si>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</si>
  <si>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</si>
  <si>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</si>
  <si>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</si>
  <si>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</si>
  <si>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</si>
  <si>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</si>
  <si>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</si>
  <si>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</si>
  <si>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</si>
  <si>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</si>
  <si>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</si>
  <si>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</si>
  <si>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</si>
  <si>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</si>
  <si>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</si>
  <si>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Лесное хозяйство</t>
  </si>
  <si>
    <t>Топливно- энергетический комплекс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</si>
  <si>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2024 год и на плановый период 2025 и 2026 годов</t>
  </si>
  <si>
    <t xml:space="preserve"> на 2024 год и на плановый период 2025 и 2026 годов»</t>
  </si>
  <si>
    <t>2025год</t>
  </si>
  <si>
    <t>2026 год</t>
  </si>
  <si>
    <t>Национальная оборона</t>
  </si>
  <si>
    <t>Мобилизационная и вневойсковая подготовка</t>
  </si>
  <si>
    <t>Охрана окружающей среды</t>
  </si>
  <si>
    <t>Другие вопросы в области охраны окружающей среды</t>
  </si>
  <si>
    <t xml:space="preserve">  от 26.12.2023 №455</t>
  </si>
  <si>
    <t xml:space="preserve">  от _____________2024 № 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</si>
</sst>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33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46">
      <selection activeCell="F66" sqref="F66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65</v>
      </c>
    </row>
    <row r="2" spans="1:6" s="3" customFormat="1" ht="18.75" customHeight="1">
      <c r="A2" s="29"/>
      <c r="B2" s="40" t="s">
        <v>61</v>
      </c>
      <c r="C2" s="40"/>
      <c r="D2" s="40"/>
      <c r="E2" s="40"/>
      <c r="F2" s="40"/>
    </row>
    <row r="3" spans="1:6" s="3" customFormat="1" ht="18.75" customHeight="1">
      <c r="A3" s="38" t="s">
        <v>58</v>
      </c>
      <c r="B3" s="38"/>
      <c r="C3" s="38"/>
      <c r="D3" s="38"/>
      <c r="E3" s="38"/>
      <c r="F3" s="38"/>
    </row>
    <row r="4" spans="1:6" s="3" customFormat="1" ht="18.75" customHeight="1">
      <c r="A4" s="37" t="s">
        <v>57</v>
      </c>
      <c r="B4" s="37"/>
      <c r="C4" s="37"/>
      <c r="D4" s="37"/>
      <c r="E4" s="37"/>
      <c r="F4" s="37"/>
    </row>
    <row r="5" spans="1:6" s="3" customFormat="1" ht="18.75" customHeight="1">
      <c r="A5" s="37" t="s">
        <v>69</v>
      </c>
      <c r="B5" s="37"/>
      <c r="C5" s="37"/>
      <c r="D5" s="37"/>
      <c r="E5" s="37"/>
      <c r="F5" s="37"/>
    </row>
    <row r="6" spans="1:6" s="3" customFormat="1" ht="18.75" customHeight="1">
      <c r="A6" s="29"/>
      <c r="B6" s="29"/>
      <c r="C6" s="29"/>
      <c r="D6" s="39" t="s">
        <v>77</v>
      </c>
      <c r="E6" s="39"/>
      <c r="F6" s="39"/>
    </row>
    <row r="8" spans="1:6" s="3" customFormat="1" ht="18.75" customHeight="1">
      <c r="A8" s="29"/>
      <c r="B8" s="30"/>
      <c r="C8" s="30"/>
      <c r="D8" s="30"/>
      <c r="E8" s="30"/>
      <c r="F8" s="31" t="s">
        <v>65</v>
      </c>
    </row>
    <row r="9" spans="1:6" s="3" customFormat="1" ht="18.75" customHeight="1">
      <c r="A9" s="29"/>
      <c r="B9" s="40" t="s">
        <v>61</v>
      </c>
      <c r="C9" s="40"/>
      <c r="D9" s="40"/>
      <c r="E9" s="40"/>
      <c r="F9" s="40"/>
    </row>
    <row r="10" spans="1:6" s="3" customFormat="1" ht="18.75" customHeight="1">
      <c r="A10" s="38" t="s">
        <v>58</v>
      </c>
      <c r="B10" s="38"/>
      <c r="C10" s="38"/>
      <c r="D10" s="38"/>
      <c r="E10" s="38"/>
      <c r="F10" s="38"/>
    </row>
    <row r="11" spans="1:6" s="3" customFormat="1" ht="18.75" customHeight="1">
      <c r="A11" s="37" t="s">
        <v>57</v>
      </c>
      <c r="B11" s="37"/>
      <c r="C11" s="37"/>
      <c r="D11" s="37"/>
      <c r="E11" s="37"/>
      <c r="F11" s="37"/>
    </row>
    <row r="12" spans="1:6" s="3" customFormat="1" ht="18.75" customHeight="1">
      <c r="A12" s="37" t="s">
        <v>69</v>
      </c>
      <c r="B12" s="37"/>
      <c r="C12" s="37"/>
      <c r="D12" s="37"/>
      <c r="E12" s="37"/>
      <c r="F12" s="37"/>
    </row>
    <row r="13" spans="1:6" s="3" customFormat="1" ht="18.75" customHeight="1">
      <c r="A13" s="29"/>
      <c r="B13" s="29"/>
      <c r="C13" s="29"/>
      <c r="D13" s="39" t="s">
        <v>76</v>
      </c>
      <c r="E13" s="39"/>
      <c r="F13" s="39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5" t="s">
        <v>68</v>
      </c>
      <c r="B15" s="36"/>
      <c r="C15" s="36"/>
      <c r="D15" s="36"/>
      <c r="E15" s="36"/>
      <c r="F15" s="36"/>
    </row>
    <row r="16" spans="1:6" s="3" customFormat="1" ht="18.75" customHeight="1">
      <c r="A16" s="10"/>
      <c r="B16" s="11"/>
      <c r="C16" s="11"/>
      <c r="D16" s="12"/>
      <c r="E16" s="12"/>
      <c r="F16" s="13" t="s">
        <v>48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64</v>
      </c>
      <c r="E17" s="28" t="s">
        <v>70</v>
      </c>
      <c r="F17" s="28" t="s">
        <v>71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119991.2</v>
      </c>
      <c r="E18" s="19">
        <f>SUM(E19:E26)</f>
        <v>98444.4</v>
      </c>
      <c r="F18" s="19">
        <f>SUM(F19:F26)</f>
        <v>96471.09999999999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2393</v>
      </c>
      <c r="E19" s="23">
        <v>2055</v>
      </c>
      <c r="F19" s="23">
        <v>2055</v>
      </c>
    </row>
    <row r="20" spans="1:6" ht="49.5">
      <c r="A20" s="20" t="s">
        <v>8</v>
      </c>
      <c r="B20" s="21" t="s">
        <v>4</v>
      </c>
      <c r="C20" s="21" t="s">
        <v>9</v>
      </c>
      <c r="D20" s="22">
        <v>2145</v>
      </c>
      <c r="E20" s="23">
        <v>1845</v>
      </c>
      <c r="F20" s="23">
        <v>1835</v>
      </c>
    </row>
    <row r="21" spans="1:6" ht="66">
      <c r="A21" s="20" t="s">
        <v>10</v>
      </c>
      <c r="B21" s="21" t="s">
        <v>4</v>
      </c>
      <c r="C21" s="21" t="s">
        <v>11</v>
      </c>
      <c r="D21" s="22">
        <v>85041.1</v>
      </c>
      <c r="E21" s="23">
        <f>2978+39900+29800</f>
        <v>72678</v>
      </c>
      <c r="F21" s="23">
        <f>2158+39380+29800</f>
        <v>71338</v>
      </c>
    </row>
    <row r="22" spans="1:6" ht="23.25" customHeight="1">
      <c r="A22" s="20" t="s">
        <v>54</v>
      </c>
      <c r="B22" s="21" t="s">
        <v>4</v>
      </c>
      <c r="C22" s="21" t="s">
        <v>12</v>
      </c>
      <c r="D22" s="22">
        <v>2.9</v>
      </c>
      <c r="E22" s="23">
        <v>3</v>
      </c>
      <c r="F22" s="23">
        <v>49.7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11252</v>
      </c>
      <c r="E23" s="23">
        <f>8846+740</f>
        <v>9586</v>
      </c>
      <c r="F23" s="23">
        <f>8826+740</f>
        <v>9566</v>
      </c>
    </row>
    <row r="24" spans="1:6" ht="18.75">
      <c r="A24" s="24" t="s">
        <v>56</v>
      </c>
      <c r="B24" s="21" t="s">
        <v>4</v>
      </c>
      <c r="C24" s="21" t="s">
        <v>15</v>
      </c>
      <c r="D24" s="22">
        <v>15</v>
      </c>
      <c r="E24" s="23">
        <v>15</v>
      </c>
      <c r="F24" s="23">
        <v>15</v>
      </c>
    </row>
    <row r="25" spans="1:6" ht="18.75">
      <c r="A25" s="20" t="s">
        <v>49</v>
      </c>
      <c r="B25" s="21" t="s">
        <v>4</v>
      </c>
      <c r="C25" s="21" t="s">
        <v>20</v>
      </c>
      <c r="D25" s="22">
        <v>1000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18142.2</v>
      </c>
      <c r="E26" s="23">
        <f>11635.4+279+9+39</f>
        <v>11962.4</v>
      </c>
      <c r="F26" s="23">
        <f>10985.4+279+9+39</f>
        <v>11312.4</v>
      </c>
    </row>
    <row r="27" spans="1:6" ht="18.75">
      <c r="A27" s="15" t="s">
        <v>72</v>
      </c>
      <c r="B27" s="16" t="s">
        <v>7</v>
      </c>
      <c r="C27" s="21"/>
      <c r="D27" s="33">
        <f>D28</f>
        <v>1751</v>
      </c>
      <c r="E27" s="33">
        <f>E28</f>
        <v>1941.6</v>
      </c>
      <c r="F27" s="33">
        <f>F28</f>
        <v>2141.8</v>
      </c>
    </row>
    <row r="28" spans="1:6" ht="18.75">
      <c r="A28" s="20" t="s">
        <v>73</v>
      </c>
      <c r="B28" s="21" t="s">
        <v>7</v>
      </c>
      <c r="C28" s="21" t="s">
        <v>9</v>
      </c>
      <c r="D28" s="22">
        <v>1751</v>
      </c>
      <c r="E28" s="23">
        <v>1941.6</v>
      </c>
      <c r="F28" s="23">
        <v>2141.8</v>
      </c>
    </row>
    <row r="29" spans="1:6" s="5" customFormat="1" ht="33">
      <c r="A29" s="15" t="s">
        <v>18</v>
      </c>
      <c r="B29" s="16" t="s">
        <v>9</v>
      </c>
      <c r="C29" s="17" t="s">
        <v>5</v>
      </c>
      <c r="D29" s="18">
        <f>D30+D31</f>
        <v>28381.1</v>
      </c>
      <c r="E29" s="18">
        <f>E30+E31</f>
        <v>16945.5</v>
      </c>
      <c r="F29" s="18">
        <f>F30+F31</f>
        <v>7558.4</v>
      </c>
    </row>
    <row r="30" spans="1:6" ht="19.5" customHeight="1">
      <c r="A30" s="20" t="s">
        <v>62</v>
      </c>
      <c r="B30" s="21" t="s">
        <v>9</v>
      </c>
      <c r="C30" s="21" t="s">
        <v>19</v>
      </c>
      <c r="D30" s="25">
        <v>8618.4</v>
      </c>
      <c r="E30" s="26">
        <v>7253.4</v>
      </c>
      <c r="F30" s="26">
        <v>7058.4</v>
      </c>
    </row>
    <row r="31" spans="1:6" ht="51.75" customHeight="1">
      <c r="A31" s="20" t="s">
        <v>63</v>
      </c>
      <c r="B31" s="27" t="s">
        <v>9</v>
      </c>
      <c r="C31" s="27" t="s">
        <v>24</v>
      </c>
      <c r="D31" s="25">
        <v>19762.7</v>
      </c>
      <c r="E31" s="25">
        <v>9692.1</v>
      </c>
      <c r="F31" s="26">
        <v>500</v>
      </c>
    </row>
    <row r="32" spans="1:6" s="5" customFormat="1" ht="19.5" customHeight="1">
      <c r="A32" s="15" t="s">
        <v>21</v>
      </c>
      <c r="B32" s="16" t="s">
        <v>11</v>
      </c>
      <c r="C32" s="17" t="s">
        <v>5</v>
      </c>
      <c r="D32" s="18">
        <f>SUM(D33:D37)</f>
        <v>194924.5</v>
      </c>
      <c r="E32" s="18">
        <f>SUM(E33:E37)</f>
        <v>177574.09999999998</v>
      </c>
      <c r="F32" s="18">
        <f>SUM(F33:F37)</f>
        <v>178795.3</v>
      </c>
    </row>
    <row r="33" spans="1:6" s="5" customFormat="1" ht="19.5" customHeight="1">
      <c r="A33" s="20" t="s">
        <v>67</v>
      </c>
      <c r="B33" s="21" t="s">
        <v>11</v>
      </c>
      <c r="C33" s="27" t="s">
        <v>7</v>
      </c>
      <c r="D33" s="25">
        <v>54385.3</v>
      </c>
      <c r="E33" s="25">
        <v>56615.1</v>
      </c>
      <c r="F33" s="25">
        <v>58936.3</v>
      </c>
    </row>
    <row r="34" spans="1:6" s="5" customFormat="1" ht="19.5" customHeight="1">
      <c r="A34" s="20" t="s">
        <v>66</v>
      </c>
      <c r="B34" s="21" t="s">
        <v>11</v>
      </c>
      <c r="C34" s="27" t="s">
        <v>15</v>
      </c>
      <c r="D34" s="25">
        <v>113.3</v>
      </c>
      <c r="E34" s="25">
        <v>43.3</v>
      </c>
      <c r="F34" s="25">
        <v>43.3</v>
      </c>
    </row>
    <row r="35" spans="1:6" ht="18.75">
      <c r="A35" s="20" t="s">
        <v>22</v>
      </c>
      <c r="B35" s="21" t="s">
        <v>11</v>
      </c>
      <c r="C35" s="21" t="s">
        <v>23</v>
      </c>
      <c r="D35" s="25">
        <v>28636.6</v>
      </c>
      <c r="E35" s="25">
        <v>21290</v>
      </c>
      <c r="F35" s="25">
        <v>20190</v>
      </c>
    </row>
    <row r="36" spans="1:6" ht="18.75">
      <c r="A36" s="20" t="s">
        <v>55</v>
      </c>
      <c r="B36" s="21" t="s">
        <v>11</v>
      </c>
      <c r="C36" s="21" t="s">
        <v>19</v>
      </c>
      <c r="D36" s="25">
        <v>106649.9</v>
      </c>
      <c r="E36" s="25">
        <f>92355.7+4200</f>
        <v>96555.7</v>
      </c>
      <c r="F36" s="26">
        <f>92355.7+4200</f>
        <v>96555.7</v>
      </c>
    </row>
    <row r="37" spans="1:6" ht="18.75">
      <c r="A37" s="20" t="s">
        <v>25</v>
      </c>
      <c r="B37" s="21" t="s">
        <v>11</v>
      </c>
      <c r="C37" s="21" t="s">
        <v>26</v>
      </c>
      <c r="D37" s="25">
        <v>5139.4</v>
      </c>
      <c r="E37" s="25">
        <f>60+1510+1500</f>
        <v>3070</v>
      </c>
      <c r="F37" s="26">
        <f>60+1510+1500</f>
        <v>3070</v>
      </c>
    </row>
    <row r="38" spans="1:6" s="5" customFormat="1" ht="18.75">
      <c r="A38" s="15" t="s">
        <v>27</v>
      </c>
      <c r="B38" s="16" t="s">
        <v>12</v>
      </c>
      <c r="C38" s="17" t="s">
        <v>5</v>
      </c>
      <c r="D38" s="18">
        <f>D39+D40+D41+D42</f>
        <v>773663.6</v>
      </c>
      <c r="E38" s="18">
        <f>E39+E40+E41+E42</f>
        <v>176221.8</v>
      </c>
      <c r="F38" s="18">
        <f>F39+F40+F41+F42</f>
        <v>305391.1</v>
      </c>
    </row>
    <row r="39" spans="1:6" ht="18.75">
      <c r="A39" s="20" t="s">
        <v>28</v>
      </c>
      <c r="B39" s="21" t="s">
        <v>12</v>
      </c>
      <c r="C39" s="21" t="s">
        <v>4</v>
      </c>
      <c r="D39" s="25">
        <v>1052.2</v>
      </c>
      <c r="E39" s="25">
        <f>600+100</f>
        <v>700</v>
      </c>
      <c r="F39" s="26">
        <f>600+100</f>
        <v>700</v>
      </c>
    </row>
    <row r="40" spans="1:6" ht="18.75">
      <c r="A40" s="20" t="s">
        <v>29</v>
      </c>
      <c r="B40" s="21" t="s">
        <v>12</v>
      </c>
      <c r="C40" s="21" t="s">
        <v>7</v>
      </c>
      <c r="D40" s="25">
        <v>722998.9</v>
      </c>
      <c r="E40" s="25">
        <v>158442.8</v>
      </c>
      <c r="F40" s="26">
        <f>288242.1</f>
        <v>288242.1</v>
      </c>
    </row>
    <row r="41" spans="1:6" ht="18.75">
      <c r="A41" s="20" t="s">
        <v>52</v>
      </c>
      <c r="B41" s="21" t="s">
        <v>12</v>
      </c>
      <c r="C41" s="21" t="s">
        <v>9</v>
      </c>
      <c r="D41" s="25">
        <v>40228.5</v>
      </c>
      <c r="E41" s="25">
        <f>2100+7330</f>
        <v>9430</v>
      </c>
      <c r="F41" s="26">
        <f>2000+6830</f>
        <v>8830</v>
      </c>
    </row>
    <row r="42" spans="1:6" ht="33">
      <c r="A42" s="20" t="s">
        <v>59</v>
      </c>
      <c r="B42" s="27" t="s">
        <v>12</v>
      </c>
      <c r="C42" s="27" t="s">
        <v>12</v>
      </c>
      <c r="D42" s="25">
        <v>9384</v>
      </c>
      <c r="E42" s="25">
        <f>7649</f>
        <v>7649</v>
      </c>
      <c r="F42" s="26">
        <f>7619</f>
        <v>7619</v>
      </c>
    </row>
    <row r="43" spans="1:6" ht="18.75">
      <c r="A43" s="15" t="s">
        <v>74</v>
      </c>
      <c r="B43" s="17" t="s">
        <v>14</v>
      </c>
      <c r="C43" s="17"/>
      <c r="D43" s="18">
        <f>D44</f>
        <v>9836.1</v>
      </c>
      <c r="E43" s="18">
        <f>E44</f>
        <v>0</v>
      </c>
      <c r="F43" s="18">
        <f>F44</f>
        <v>0</v>
      </c>
    </row>
    <row r="44" spans="1:6" ht="37.5">
      <c r="A44" s="34" t="s">
        <v>75</v>
      </c>
      <c r="B44" s="27" t="s">
        <v>14</v>
      </c>
      <c r="C44" s="27" t="s">
        <v>12</v>
      </c>
      <c r="D44" s="25">
        <v>9836.1</v>
      </c>
      <c r="E44" s="25">
        <v>0</v>
      </c>
      <c r="F44" s="26">
        <v>0</v>
      </c>
    </row>
    <row r="45" spans="1:6" s="5" customFormat="1" ht="18.75">
      <c r="A45" s="15" t="s">
        <v>30</v>
      </c>
      <c r="B45" s="16" t="s">
        <v>15</v>
      </c>
      <c r="C45" s="17" t="s">
        <v>5</v>
      </c>
      <c r="D45" s="18">
        <f>SUM(D46:D50)</f>
        <v>743682.8</v>
      </c>
      <c r="E45" s="18">
        <f>SUM(E46:E50)</f>
        <v>690997.6</v>
      </c>
      <c r="F45" s="19">
        <f>SUM(F46:F50)</f>
        <v>667210.0999999999</v>
      </c>
    </row>
    <row r="46" spans="1:6" ht="18.75">
      <c r="A46" s="20" t="s">
        <v>31</v>
      </c>
      <c r="B46" s="21" t="s">
        <v>15</v>
      </c>
      <c r="C46" s="21" t="s">
        <v>4</v>
      </c>
      <c r="D46" s="25">
        <v>206119.5</v>
      </c>
      <c r="E46" s="25">
        <v>187701</v>
      </c>
      <c r="F46" s="26">
        <v>182450.5</v>
      </c>
    </row>
    <row r="47" spans="1:6" ht="18.75">
      <c r="A47" s="20" t="s">
        <v>32</v>
      </c>
      <c r="B47" s="21" t="s">
        <v>15</v>
      </c>
      <c r="C47" s="21" t="s">
        <v>7</v>
      </c>
      <c r="D47" s="25">
        <v>418934.4</v>
      </c>
      <c r="E47" s="25">
        <v>407224.2</v>
      </c>
      <c r="F47" s="26">
        <f>389042.3+0.1</f>
        <v>389042.39999999997</v>
      </c>
    </row>
    <row r="48" spans="1:6" ht="18.75">
      <c r="A48" s="20" t="s">
        <v>51</v>
      </c>
      <c r="B48" s="21" t="s">
        <v>15</v>
      </c>
      <c r="C48" s="21" t="s">
        <v>9</v>
      </c>
      <c r="D48" s="25">
        <v>85790.8</v>
      </c>
      <c r="E48" s="25">
        <f>27428+39263</f>
        <v>66691</v>
      </c>
      <c r="F48" s="26">
        <f>27428+39213</f>
        <v>66641</v>
      </c>
    </row>
    <row r="49" spans="1:6" ht="18.75">
      <c r="A49" s="20" t="s">
        <v>53</v>
      </c>
      <c r="B49" s="21" t="s">
        <v>15</v>
      </c>
      <c r="C49" s="21" t="s">
        <v>15</v>
      </c>
      <c r="D49" s="25">
        <v>580</v>
      </c>
      <c r="E49" s="25">
        <v>411.1</v>
      </c>
      <c r="F49" s="26">
        <v>411.1</v>
      </c>
    </row>
    <row r="50" spans="1:6" ht="18.75">
      <c r="A50" s="20" t="s">
        <v>33</v>
      </c>
      <c r="B50" s="21" t="s">
        <v>15</v>
      </c>
      <c r="C50" s="21" t="s">
        <v>19</v>
      </c>
      <c r="D50" s="25">
        <v>32258.1</v>
      </c>
      <c r="E50" s="25">
        <v>28970.3</v>
      </c>
      <c r="F50" s="26">
        <v>28665.1</v>
      </c>
    </row>
    <row r="51" spans="1:6" s="5" customFormat="1" ht="18.75">
      <c r="A51" s="15" t="s">
        <v>34</v>
      </c>
      <c r="B51" s="16" t="s">
        <v>23</v>
      </c>
      <c r="C51" s="17" t="s">
        <v>5</v>
      </c>
      <c r="D51" s="18">
        <f>D52+D53</f>
        <v>153670.4</v>
      </c>
      <c r="E51" s="18">
        <f>E52+E53</f>
        <v>130455.4</v>
      </c>
      <c r="F51" s="19">
        <f>F52+F53</f>
        <v>129655.4</v>
      </c>
    </row>
    <row r="52" spans="1:6" ht="18.75">
      <c r="A52" s="20" t="s">
        <v>35</v>
      </c>
      <c r="B52" s="21" t="s">
        <v>23</v>
      </c>
      <c r="C52" s="21" t="s">
        <v>4</v>
      </c>
      <c r="D52" s="32">
        <v>111728.4</v>
      </c>
      <c r="E52" s="25">
        <v>94306.4</v>
      </c>
      <c r="F52" s="26">
        <v>93506.4</v>
      </c>
    </row>
    <row r="53" spans="1:6" ht="18.75">
      <c r="A53" s="20" t="s">
        <v>36</v>
      </c>
      <c r="B53" s="21" t="s">
        <v>23</v>
      </c>
      <c r="C53" s="21" t="s">
        <v>11</v>
      </c>
      <c r="D53" s="25">
        <v>41942</v>
      </c>
      <c r="E53" s="26">
        <v>36149</v>
      </c>
      <c r="F53" s="26">
        <v>36149</v>
      </c>
    </row>
    <row r="54" spans="1:6" s="5" customFormat="1" ht="18.75">
      <c r="A54" s="15" t="s">
        <v>37</v>
      </c>
      <c r="B54" s="16" t="s">
        <v>24</v>
      </c>
      <c r="C54" s="17" t="s">
        <v>5</v>
      </c>
      <c r="D54" s="18">
        <f>D55+D56+D57+D58+D59</f>
        <v>272108</v>
      </c>
      <c r="E54" s="19">
        <f>E55+E56+E57+E58+E59</f>
        <v>263865.6</v>
      </c>
      <c r="F54" s="19">
        <f>F55+F56+F57+F58+F59</f>
        <v>263188.6</v>
      </c>
    </row>
    <row r="55" spans="1:6" ht="18.75">
      <c r="A55" s="20" t="s">
        <v>38</v>
      </c>
      <c r="B55" s="21" t="s">
        <v>24</v>
      </c>
      <c r="C55" s="21" t="s">
        <v>4</v>
      </c>
      <c r="D55" s="22">
        <f>5800-109.1</f>
        <v>5690.9</v>
      </c>
      <c r="E55" s="22">
        <f>4700</f>
        <v>4700</v>
      </c>
      <c r="F55" s="22">
        <v>4700</v>
      </c>
    </row>
    <row r="56" spans="1:6" ht="18.75">
      <c r="A56" s="20" t="s">
        <v>39</v>
      </c>
      <c r="B56" s="21" t="s">
        <v>24</v>
      </c>
      <c r="C56" s="21" t="s">
        <v>7</v>
      </c>
      <c r="D56" s="22">
        <v>115380</v>
      </c>
      <c r="E56" s="22">
        <f>117220.6</f>
        <v>117220.6</v>
      </c>
      <c r="F56" s="22">
        <v>117220.6</v>
      </c>
    </row>
    <row r="57" spans="1:6" ht="18.75">
      <c r="A57" s="20" t="s">
        <v>40</v>
      </c>
      <c r="B57" s="21" t="s">
        <v>24</v>
      </c>
      <c r="C57" s="21" t="s">
        <v>9</v>
      </c>
      <c r="D57" s="22">
        <v>1824.4</v>
      </c>
      <c r="E57" s="23">
        <v>4991.8</v>
      </c>
      <c r="F57" s="23">
        <v>4314.8</v>
      </c>
    </row>
    <row r="58" spans="1:6" ht="18.75">
      <c r="A58" s="20" t="s">
        <v>41</v>
      </c>
      <c r="B58" s="21" t="s">
        <v>24</v>
      </c>
      <c r="C58" s="21" t="s">
        <v>11</v>
      </c>
      <c r="D58" s="22">
        <v>118097.8</v>
      </c>
      <c r="E58" s="23">
        <v>113201.6</v>
      </c>
      <c r="F58" s="23">
        <f>113201.5+0.1</f>
        <v>113201.6</v>
      </c>
    </row>
    <row r="59" spans="1:6" ht="18.75">
      <c r="A59" s="20" t="s">
        <v>42</v>
      </c>
      <c r="B59" s="21" t="s">
        <v>24</v>
      </c>
      <c r="C59" s="21" t="s">
        <v>14</v>
      </c>
      <c r="D59" s="22">
        <v>31114.9</v>
      </c>
      <c r="E59" s="23">
        <v>23751.6</v>
      </c>
      <c r="F59" s="23">
        <v>23751.6</v>
      </c>
    </row>
    <row r="60" spans="1:6" s="5" customFormat="1" ht="18.75">
      <c r="A60" s="15" t="s">
        <v>43</v>
      </c>
      <c r="B60" s="16" t="s">
        <v>20</v>
      </c>
      <c r="C60" s="17" t="s">
        <v>5</v>
      </c>
      <c r="D60" s="18">
        <f>SUM(D61:D62)</f>
        <v>7573.9</v>
      </c>
      <c r="E60" s="19">
        <f>SUM(E61:E62)</f>
        <v>1530</v>
      </c>
      <c r="F60" s="19">
        <f>SUM(F61:F62)</f>
        <v>1530</v>
      </c>
    </row>
    <row r="61" spans="1:6" ht="18.75">
      <c r="A61" s="20" t="s">
        <v>44</v>
      </c>
      <c r="B61" s="21" t="s">
        <v>20</v>
      </c>
      <c r="C61" s="21" t="s">
        <v>4</v>
      </c>
      <c r="D61" s="25">
        <v>1356</v>
      </c>
      <c r="E61" s="26">
        <v>1270</v>
      </c>
      <c r="F61" s="26">
        <v>1270</v>
      </c>
    </row>
    <row r="62" spans="1:6" ht="18.75">
      <c r="A62" s="20" t="s">
        <v>60</v>
      </c>
      <c r="B62" s="27" t="s">
        <v>20</v>
      </c>
      <c r="C62" s="27" t="s">
        <v>7</v>
      </c>
      <c r="D62" s="25">
        <v>6217.9</v>
      </c>
      <c r="E62" s="26">
        <v>260</v>
      </c>
      <c r="F62" s="26">
        <v>260</v>
      </c>
    </row>
    <row r="63" spans="1:6" s="5" customFormat="1" ht="18.75">
      <c r="A63" s="15" t="s">
        <v>45</v>
      </c>
      <c r="B63" s="16" t="s">
        <v>26</v>
      </c>
      <c r="C63" s="17" t="s">
        <v>5</v>
      </c>
      <c r="D63" s="18">
        <f>D64</f>
        <v>3631</v>
      </c>
      <c r="E63" s="19">
        <f>E64</f>
        <v>3100</v>
      </c>
      <c r="F63" s="19">
        <f>F64</f>
        <v>3050</v>
      </c>
    </row>
    <row r="64" spans="1:6" ht="18.75">
      <c r="A64" s="20" t="s">
        <v>46</v>
      </c>
      <c r="B64" s="21" t="s">
        <v>26</v>
      </c>
      <c r="C64" s="21" t="s">
        <v>7</v>
      </c>
      <c r="D64" s="25">
        <v>3631</v>
      </c>
      <c r="E64" s="26">
        <v>3100</v>
      </c>
      <c r="F64" s="26">
        <v>3050</v>
      </c>
    </row>
    <row r="65" spans="1:6" ht="18.75">
      <c r="A65" s="20" t="s">
        <v>50</v>
      </c>
      <c r="B65" s="16"/>
      <c r="C65" s="21" t="s">
        <v>5</v>
      </c>
      <c r="D65" s="25"/>
      <c r="E65" s="19">
        <v>15550</v>
      </c>
      <c r="F65" s="19">
        <v>30750</v>
      </c>
    </row>
    <row r="66" spans="1:6" s="5" customFormat="1" ht="18.75">
      <c r="A66" s="15" t="s">
        <v>47</v>
      </c>
      <c r="B66" s="17" t="s">
        <v>5</v>
      </c>
      <c r="C66" s="17" t="s">
        <v>5</v>
      </c>
      <c r="D66" s="18">
        <f>D18+D27+D29+D32+D38+D43+D45+D51+D54+D60+D63+D65</f>
        <v>2309213.6</v>
      </c>
      <c r="E66" s="18">
        <f>E18+E27+E29+E32+E38+E43+E45+E51+E54+E60+E63+E65</f>
        <v>1576626</v>
      </c>
      <c r="F66" s="18">
        <f>F18+F27+F29+F32+F38+F43+F45+F51+F54+F60+F63+F65</f>
        <v>1685741.7999999998</v>
      </c>
    </row>
  </sheetData>
  <sheetProtection formatColumns="0"/>
  <mergeCells count="11">
    <mergeCell ref="B9:F9"/>
    <mergeCell ref="A15:F15"/>
    <mergeCell ref="A11:F11"/>
    <mergeCell ref="A10:F10"/>
    <mergeCell ref="D13:F13"/>
    <mergeCell ref="B2:F2"/>
    <mergeCell ref="A3:F3"/>
    <mergeCell ref="A4:F4"/>
    <mergeCell ref="A5:F5"/>
    <mergeCell ref="D6:F6"/>
    <mergeCell ref="A12:F12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ASFR</cp:lastModifiedBy>
  <cp:lastPrinted>2023-11-10T09:44:41Z</cp:lastPrinted>
  <dcterms:created xsi:type="dcterms:W3CDTF">2013-10-21T02:32:38Z</dcterms:created>
  <dcterms:modified xsi:type="dcterms:W3CDTF">2024-03-15T09:33:02Z</dcterms:modified>
  <cp:category/>
  <cp:version/>
  <cp:contentType/>
  <cp:contentStatus/>
</cp:coreProperties>
</file>